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galanma\Documents\Alfa\covid 19\Nueva calculadora de anualidades\"/>
    </mc:Choice>
  </mc:AlternateContent>
  <bookViews>
    <workbookView xWindow="0" yWindow="0" windowWidth="25320" windowHeight="10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1" l="1"/>
  <c r="V45" i="1"/>
  <c r="V43" i="1"/>
  <c r="V41" i="1"/>
  <c r="V39" i="1"/>
  <c r="V37" i="1"/>
  <c r="Y37" i="1" s="1"/>
  <c r="V35" i="1"/>
  <c r="V33" i="1"/>
  <c r="V31" i="1"/>
  <c r="V29" i="1"/>
  <c r="V25" i="1"/>
  <c r="V23" i="1"/>
  <c r="V21" i="1"/>
  <c r="V19" i="1"/>
  <c r="V17" i="1"/>
  <c r="V15" i="1"/>
  <c r="V13" i="1"/>
  <c r="Y13" i="1" s="1"/>
  <c r="V11" i="1"/>
  <c r="Y11" i="1" s="1"/>
  <c r="E13" i="1" l="1"/>
  <c r="E15" i="1"/>
  <c r="Y25" i="1"/>
  <c r="E25" i="1" s="1"/>
  <c r="Y23" i="1"/>
  <c r="E23" i="1" s="1"/>
  <c r="Y35" i="1"/>
  <c r="E35" i="1" s="1"/>
  <c r="E11" i="1"/>
  <c r="Y15" i="1"/>
  <c r="Y27" i="1"/>
  <c r="E27" i="1" s="1"/>
  <c r="Y39" i="1"/>
  <c r="E39" i="1" s="1"/>
  <c r="Y17" i="1"/>
  <c r="E17" i="1" s="1"/>
  <c r="Y29" i="1"/>
  <c r="E29" i="1" s="1"/>
  <c r="Y41" i="1"/>
  <c r="E41" i="1" s="1"/>
  <c r="E37" i="1"/>
  <c r="Y19" i="1"/>
  <c r="E19" i="1" s="1"/>
  <c r="Y31" i="1"/>
  <c r="E31" i="1" s="1"/>
  <c r="Y43" i="1"/>
  <c r="E43" i="1" s="1"/>
  <c r="Y21" i="1"/>
  <c r="E21" i="1" s="1"/>
  <c r="Y33" i="1"/>
  <c r="E33" i="1" s="1"/>
  <c r="Y45" i="1"/>
  <c r="E45" i="1" s="1"/>
  <c r="U15" i="1"/>
  <c r="V4" i="1"/>
  <c r="M21" i="1" l="1"/>
  <c r="K21" i="1"/>
  <c r="I21" i="1"/>
  <c r="M29" i="1"/>
  <c r="K29" i="1"/>
  <c r="I29" i="1"/>
  <c r="M35" i="1"/>
  <c r="K35" i="1"/>
  <c r="I35" i="1"/>
  <c r="M43" i="1"/>
  <c r="K43" i="1"/>
  <c r="I43" i="1"/>
  <c r="M17" i="1"/>
  <c r="K17" i="1"/>
  <c r="I17" i="1"/>
  <c r="M23" i="1"/>
  <c r="K23" i="1"/>
  <c r="I23" i="1"/>
  <c r="M31" i="1"/>
  <c r="K31" i="1"/>
  <c r="I31" i="1"/>
  <c r="I39" i="1"/>
  <c r="M39" i="1"/>
  <c r="K39" i="1"/>
  <c r="M25" i="1"/>
  <c r="K25" i="1"/>
  <c r="I25" i="1"/>
  <c r="M19" i="1"/>
  <c r="K19" i="1"/>
  <c r="I19" i="1"/>
  <c r="I27" i="1"/>
  <c r="M27" i="1"/>
  <c r="K27" i="1"/>
  <c r="I15" i="1"/>
  <c r="M15" i="1"/>
  <c r="K15" i="1"/>
  <c r="M45" i="1"/>
  <c r="K45" i="1"/>
  <c r="I45" i="1"/>
  <c r="M37" i="1"/>
  <c r="K37" i="1"/>
  <c r="I37" i="1"/>
  <c r="M13" i="1"/>
  <c r="K13" i="1"/>
  <c r="I13" i="1"/>
  <c r="M33" i="1"/>
  <c r="K33" i="1"/>
  <c r="I33" i="1"/>
  <c r="M41" i="1"/>
  <c r="K41" i="1"/>
  <c r="I41" i="1"/>
  <c r="M11" i="1"/>
  <c r="K11" i="1"/>
  <c r="I11" i="1"/>
  <c r="H19" i="1"/>
  <c r="O45" i="1"/>
  <c r="H25" i="1"/>
  <c r="G13" i="1"/>
  <c r="O21" i="1"/>
  <c r="H21" i="1"/>
  <c r="G21" i="1"/>
  <c r="H29" i="1"/>
  <c r="O29" i="1"/>
  <c r="G29" i="1"/>
  <c r="H17" i="1"/>
  <c r="G17" i="1"/>
  <c r="O15" i="1"/>
  <c r="O17" i="1"/>
  <c r="O23" i="1"/>
  <c r="H23" i="1"/>
  <c r="G23" i="1"/>
  <c r="O25" i="1"/>
  <c r="H27" i="1"/>
  <c r="G27" i="1"/>
  <c r="O27" i="1"/>
  <c r="G15" i="1"/>
  <c r="O13" i="1"/>
  <c r="G25" i="1"/>
  <c r="G19" i="1"/>
  <c r="H15" i="1"/>
  <c r="H13" i="1"/>
  <c r="O19" i="1"/>
  <c r="H43" i="1"/>
  <c r="G43" i="1"/>
  <c r="O43" i="1"/>
  <c r="H45" i="1"/>
  <c r="G45" i="1"/>
  <c r="H37" i="1"/>
  <c r="G37" i="1"/>
  <c r="O37" i="1"/>
  <c r="H33" i="1"/>
  <c r="G33" i="1"/>
  <c r="O33" i="1"/>
  <c r="H41" i="1"/>
  <c r="G41" i="1"/>
  <c r="O41" i="1"/>
  <c r="O11" i="1"/>
  <c r="H11" i="1"/>
  <c r="H31" i="1"/>
  <c r="G31" i="1"/>
  <c r="O31" i="1"/>
  <c r="H39" i="1"/>
  <c r="G39" i="1"/>
  <c r="O39" i="1"/>
  <c r="H35" i="1"/>
  <c r="G35" i="1"/>
  <c r="O35" i="1"/>
  <c r="G11" i="1"/>
  <c r="I48" i="1"/>
  <c r="U17" i="1"/>
  <c r="U19" i="1" s="1"/>
  <c r="U21" i="1" s="1"/>
  <c r="U23" i="1" l="1"/>
  <c r="C27" i="1" l="1"/>
  <c r="C29" i="1" s="1"/>
  <c r="C31" i="1" s="1"/>
  <c r="C33" i="1" s="1"/>
  <c r="C35" i="1" s="1"/>
  <c r="C37" i="1" s="1"/>
  <c r="C39" i="1" s="1"/>
  <c r="C41" i="1" s="1"/>
  <c r="C43" i="1" s="1"/>
  <c r="C45" i="1" s="1"/>
  <c r="B41" i="1"/>
  <c r="B29" i="1"/>
  <c r="B39" i="1"/>
  <c r="B27" i="1"/>
  <c r="B37" i="1"/>
  <c r="B35" i="1"/>
  <c r="B45" i="1"/>
  <c r="B33" i="1"/>
  <c r="B43" i="1"/>
  <c r="B31" i="1"/>
  <c r="U25" i="1"/>
  <c r="U27" i="1" l="1"/>
  <c r="U29" i="1" l="1"/>
  <c r="U31" i="1" l="1"/>
  <c r="U33" i="1" l="1"/>
  <c r="U35" i="1" l="1"/>
  <c r="U37" i="1" l="1"/>
  <c r="U39" i="1" l="1"/>
  <c r="U41" i="1" l="1"/>
  <c r="U43" i="1" l="1"/>
  <c r="U45" i="1" l="1"/>
  <c r="G50" i="1" l="1"/>
</calcChain>
</file>

<file path=xl/sharedStrings.xml><?xml version="1.0" encoding="utf-8"?>
<sst xmlns="http://schemas.openxmlformats.org/spreadsheetml/2006/main" count="201" uniqueCount="21">
  <si>
    <t>Anualidad</t>
  </si>
  <si>
    <t xml:space="preserve">Pago de anualidad </t>
  </si>
  <si>
    <t>Desde</t>
  </si>
  <si>
    <t>Hasta</t>
  </si>
  <si>
    <t>Recargo +25% hasta:</t>
  </si>
  <si>
    <t>Recargo +50% hasta:</t>
  </si>
  <si>
    <t xml:space="preserve"> </t>
  </si>
  <si>
    <t>Fecha de devengo</t>
  </si>
  <si>
    <t xml:space="preserve">HOY </t>
  </si>
  <si>
    <t>Recargo +50% + 
Tasa Regularización</t>
  </si>
  <si>
    <t>Patente</t>
  </si>
  <si>
    <t>Modelo Utilidad</t>
  </si>
  <si>
    <t>Observaciones:</t>
  </si>
  <si>
    <t xml:space="preserve"> - Cálculo realizado el día</t>
  </si>
  <si>
    <t>Aviso</t>
  </si>
  <si>
    <t>Fecha aniversario</t>
  </si>
  <si>
    <t>Fecha fin mes</t>
  </si>
  <si>
    <t>Patente Europea</t>
  </si>
  <si>
    <t xml:space="preserve"> - Este cálculo es el teórico para patentes europeas mantenidas en vigor hasta el fin de su vida legal</t>
  </si>
  <si>
    <t>CÁLCULO DE PLAZOS PARA EL PAGO DE ANUALIDADES DE PATENTES EUROPEAS EN LA OEPM</t>
  </si>
  <si>
    <t>VPE3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</si>
</sst>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19" x14ac:knownFonts="1">
    <font>
      <sz val="11"/>
      <color theme="1"/>
      <name val="Calibri"/>
      <family val="2"/>
      <scheme val="minor"/>
    </font>
    <font>
      <b/>
      <sz val="11"/>
      <color theme="1"/>
      <name val="Calibri"/>
      <family val="2"/>
      <scheme val="minor"/>
    </font>
    <font>
      <b/>
      <sz val="12"/>
      <color rgb="FF002060"/>
      <name val="Calibri"/>
      <family val="2"/>
      <scheme val="minor"/>
    </font>
    <font>
      <b/>
      <sz val="11"/>
      <color rgb="FF0070C0"/>
      <name val="Calibri"/>
      <family val="2"/>
      <scheme val="minor"/>
    </font>
    <font>
      <b/>
      <sz val="12"/>
      <color rgb="FF0070C0"/>
      <name val="Calibri"/>
      <family val="2"/>
      <scheme val="minor"/>
    </font>
    <font>
      <sz val="11"/>
      <color rgb="FF0070C0"/>
      <name val="Calibri"/>
      <family val="2"/>
      <scheme val="minor"/>
    </font>
    <font>
      <sz val="12"/>
      <color rgb="FF0070C0"/>
      <name val="Calibri"/>
      <family val="2"/>
      <scheme val="minor"/>
    </font>
    <font>
      <b/>
      <sz val="16"/>
      <color theme="0"/>
      <name val="Calibri"/>
      <family val="2"/>
      <scheme val="minor"/>
    </font>
    <font>
      <b/>
      <sz val="11"/>
      <color rgb="FF002060"/>
      <name val="Calibri"/>
      <family val="2"/>
      <scheme val="minor"/>
    </font>
    <font>
      <b/>
      <sz val="14"/>
      <color rgb="FF0070C0"/>
      <name val="Calibri"/>
      <family val="2"/>
      <scheme val="minor"/>
    </font>
    <font>
      <b/>
      <sz val="18"/>
      <color rgb="FF0070C0"/>
      <name val="Calibri"/>
      <family val="2"/>
      <scheme val="minor"/>
    </font>
    <font>
      <b/>
      <sz val="14"/>
      <color rgb="FFC00000"/>
      <name val="Calibri"/>
      <family val="2"/>
      <scheme val="minor"/>
    </font>
    <font>
      <b/>
      <sz val="11"/>
      <color rgb="FFFFFF00"/>
      <name val="Calibri"/>
      <family val="2"/>
      <scheme val="minor"/>
    </font>
    <font>
      <sz val="11"/>
      <color rgb="FF002060"/>
      <name val="Calibri"/>
      <family val="2"/>
      <scheme val="minor"/>
    </font>
    <font>
      <b/>
      <sz val="10"/>
      <color rgb="FF002060"/>
      <name val="Calibri"/>
      <family val="2"/>
      <scheme val="minor"/>
    </font>
    <font>
      <sz val="8"/>
      <color rgb="FF002060"/>
      <name val="Calibri"/>
      <family val="2"/>
      <scheme val="minor"/>
    </font>
    <font>
      <sz val="14"/>
      <color theme="1"/>
      <name val="Calibri"/>
      <family val="2"/>
      <scheme val="minor"/>
    </font>
    <font>
      <b/>
      <sz val="11"/>
      <color rgb="FFFF0000"/>
      <name val="Calibri"/>
      <family val="2"/>
      <scheme val="minor"/>
    </font>
    <font>
      <b/>
      <sz val="20"/>
      <color rgb="FF0070C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59996337778862885"/>
        <bgColor indexed="64"/>
      </patternFill>
    </fill>
  </fills>
  <borders count="19">
    <border>
      <left/>
      <right/>
      <top/>
      <bottom/>
      <diagonal/>
    </border>
    <border>
      <left style="medium">
        <color rgb="FF0070C0"/>
      </left>
      <right style="medium">
        <color rgb="FF0070C0"/>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1">
    <xf numFmtId="0" fontId="0" fillId="0" borderId="0"/>
  </cellStyleXfs>
  <cellXfs count="60">
    <xf numFmtId="0" fontId="0" fillId="0" borderId="0" xfId="0"/>
    <xf numFmtId="0" fontId="6" fillId="2" borderId="2" xfId="0" applyFont="1" applyFill="1" applyBorder="1" applyAlignment="1">
      <alignment vertical="center"/>
    </xf>
    <xf numFmtId="0" fontId="0" fillId="3" borderId="0" xfId="0" applyFill="1"/>
    <xf numFmtId="0" fontId="2" fillId="3" borderId="0" xfId="0" applyFont="1" applyFill="1" applyAlignment="1">
      <alignment vertical="center"/>
    </xf>
    <xf numFmtId="14" fontId="0" fillId="3" borderId="0" xfId="0" applyNumberFormat="1" applyFill="1" applyBorder="1"/>
    <xf numFmtId="1" fontId="0" fillId="3" borderId="0" xfId="0" applyNumberFormat="1" applyFill="1"/>
    <xf numFmtId="0" fontId="5" fillId="3" borderId="0" xfId="0" applyFont="1" applyFill="1"/>
    <xf numFmtId="0" fontId="1" fillId="3" borderId="0" xfId="0" applyFont="1" applyFill="1"/>
    <xf numFmtId="0" fontId="3" fillId="3" borderId="0" xfId="0" applyFont="1" applyFill="1"/>
    <xf numFmtId="0" fontId="8" fillId="3" borderId="0" xfId="0" applyFont="1" applyFill="1" applyAlignment="1">
      <alignment vertical="center"/>
    </xf>
    <xf numFmtId="9" fontId="0" fillId="3" borderId="0" xfId="0" applyNumberFormat="1" applyFill="1"/>
    <xf numFmtId="0" fontId="3" fillId="3" borderId="0" xfId="0" applyFont="1" applyFill="1" applyAlignment="1">
      <alignment vertical="center"/>
    </xf>
    <xf numFmtId="0" fontId="6" fillId="3" borderId="0" xfId="0" applyFont="1" applyFill="1" applyAlignment="1">
      <alignment vertical="center"/>
    </xf>
    <xf numFmtId="1" fontId="7" fillId="4"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3" borderId="0" xfId="0" applyFont="1" applyFill="1" applyAlignment="1">
      <alignment vertical="center"/>
    </xf>
    <xf numFmtId="14" fontId="9" fillId="2" borderId="4" xfId="0" applyNumberFormat="1" applyFont="1" applyFill="1" applyBorder="1" applyAlignment="1">
      <alignment horizontal="center" vertical="center"/>
    </xf>
    <xf numFmtId="0" fontId="9" fillId="2" borderId="5" xfId="0" applyFont="1" applyFill="1" applyBorder="1" applyAlignment="1">
      <alignment horizontal="center" vertical="center"/>
    </xf>
    <xf numFmtId="14" fontId="9" fillId="2" borderId="6" xfId="0" applyNumberFormat="1" applyFont="1" applyFill="1" applyBorder="1" applyAlignment="1">
      <alignment horizontal="center" vertical="center"/>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5" fillId="3" borderId="0" xfId="0" applyFont="1" applyFill="1" applyAlignment="1">
      <alignment horizontal="center"/>
    </xf>
    <xf numFmtId="14" fontId="4" fillId="2" borderId="3"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0" fontId="6" fillId="2" borderId="4" xfId="0" applyFont="1" applyFill="1" applyBorder="1" applyAlignment="1">
      <alignment horizontal="center" vertical="center"/>
    </xf>
    <xf numFmtId="14" fontId="4" fillId="2" borderId="6" xfId="0" applyNumberFormat="1"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center"/>
    </xf>
    <xf numFmtId="0" fontId="11" fillId="3" borderId="0" xfId="0" applyFont="1" applyFill="1"/>
    <xf numFmtId="14" fontId="10" fillId="6" borderId="1" xfId="0" applyNumberFormat="1" applyFont="1" applyFill="1" applyBorder="1" applyAlignment="1" applyProtection="1">
      <alignment horizontal="center" vertical="center"/>
      <protection locked="0"/>
    </xf>
    <xf numFmtId="14" fontId="0" fillId="3" borderId="12" xfId="0" applyNumberFormat="1" applyFill="1" applyBorder="1" applyAlignment="1">
      <alignment horizontal="center"/>
    </xf>
    <xf numFmtId="0" fontId="12" fillId="3" borderId="0" xfId="0" applyFont="1" applyFill="1" applyAlignment="1">
      <alignment horizontal="center" vertical="center"/>
    </xf>
    <xf numFmtId="0" fontId="3" fillId="3" borderId="0" xfId="0" applyFont="1" applyFill="1" applyAlignment="1">
      <alignment horizontal="right"/>
    </xf>
    <xf numFmtId="0" fontId="13" fillId="3" borderId="0" xfId="0" applyFont="1" applyFill="1"/>
    <xf numFmtId="14" fontId="0" fillId="3" borderId="13" xfId="0" applyNumberFormat="1" applyFill="1" applyBorder="1" applyAlignment="1">
      <alignment horizontal="center"/>
    </xf>
    <xf numFmtId="14" fontId="0" fillId="3" borderId="0" xfId="0" applyNumberFormat="1" applyFill="1"/>
    <xf numFmtId="14" fontId="0" fillId="3" borderId="0" xfId="0" applyNumberFormat="1" applyFill="1" applyAlignment="1">
      <alignment horizontal="left"/>
    </xf>
    <xf numFmtId="0" fontId="0" fillId="3" borderId="0" xfId="0" applyFill="1" applyAlignment="1">
      <alignment horizontal="right"/>
    </xf>
    <xf numFmtId="0" fontId="8" fillId="3" borderId="8" xfId="0" applyFont="1" applyFill="1" applyBorder="1" applyAlignment="1">
      <alignment vertical="center"/>
    </xf>
    <xf numFmtId="14" fontId="14" fillId="3" borderId="9" xfId="0" applyNumberFormat="1" applyFont="1" applyFill="1" applyBorder="1" applyAlignment="1">
      <alignment vertical="center"/>
    </xf>
    <xf numFmtId="14" fontId="14" fillId="3" borderId="7" xfId="0" applyNumberFormat="1" applyFont="1" applyFill="1" applyBorder="1" applyAlignment="1">
      <alignment horizontal="left" vertical="center"/>
    </xf>
    <xf numFmtId="14" fontId="13" fillId="3" borderId="0" xfId="0" applyNumberFormat="1" applyFont="1" applyFill="1" applyAlignment="1">
      <alignment horizontal="left"/>
    </xf>
    <xf numFmtId="164" fontId="13" fillId="3" borderId="0" xfId="0" applyNumberFormat="1" applyFont="1" applyFill="1" applyAlignment="1">
      <alignment horizontal="left"/>
    </xf>
    <xf numFmtId="0" fontId="0" fillId="3" borderId="0" xfId="0" applyFill="1" applyProtection="1"/>
    <xf numFmtId="0" fontId="5" fillId="3" borderId="0" xfId="0" applyFont="1" applyFill="1" applyBorder="1" applyAlignment="1" applyProtection="1">
      <alignment horizontal="center" vertical="top"/>
    </xf>
    <xf numFmtId="0" fontId="15" fillId="3" borderId="0" xfId="0" applyFont="1" applyFill="1"/>
    <xf numFmtId="0" fontId="0" fillId="3" borderId="15" xfId="0" applyFill="1" applyBorder="1" applyAlignment="1">
      <alignment horizontal="center"/>
    </xf>
    <xf numFmtId="9" fontId="0" fillId="3" borderId="0" xfId="0" applyNumberFormat="1" applyFill="1" applyAlignment="1">
      <alignment wrapText="1"/>
    </xf>
    <xf numFmtId="0" fontId="16" fillId="3" borderId="10" xfId="0" applyFont="1" applyFill="1" applyBorder="1"/>
    <xf numFmtId="0" fontId="16" fillId="3" borderId="11" xfId="0" applyFont="1" applyFill="1" applyBorder="1"/>
    <xf numFmtId="0" fontId="17" fillId="7" borderId="14" xfId="0" applyFont="1" applyFill="1" applyBorder="1" applyAlignment="1" applyProtection="1">
      <alignment horizontal="left" vertical="center"/>
      <protection locked="0"/>
    </xf>
    <xf numFmtId="9" fontId="8" fillId="3" borderId="16" xfId="0" applyNumberFormat="1" applyFont="1" applyFill="1" applyBorder="1" applyAlignment="1">
      <alignment horizontal="center" vertical="center" wrapText="1"/>
    </xf>
    <xf numFmtId="9" fontId="8" fillId="3" borderId="17" xfId="0" applyNumberFormat="1" applyFont="1" applyFill="1" applyBorder="1" applyAlignment="1">
      <alignment horizontal="center" vertical="center" wrapText="1"/>
    </xf>
    <xf numFmtId="9" fontId="8" fillId="3" borderId="7" xfId="0" applyNumberFormat="1" applyFont="1" applyFill="1" applyBorder="1" applyAlignment="1">
      <alignment horizontal="center" wrapText="1"/>
    </xf>
    <xf numFmtId="9" fontId="8" fillId="3" borderId="9" xfId="0" applyNumberFormat="1" applyFont="1" applyFill="1" applyBorder="1" applyAlignment="1">
      <alignment horizontal="center" wrapText="1"/>
    </xf>
    <xf numFmtId="9" fontId="8" fillId="3" borderId="8" xfId="0" applyNumberFormat="1" applyFont="1" applyFill="1" applyBorder="1" applyAlignment="1">
      <alignment horizontal="center" wrapText="1"/>
    </xf>
    <xf numFmtId="9" fontId="8" fillId="3" borderId="17" xfId="0" applyNumberFormat="1" applyFont="1" applyFill="1" applyBorder="1" applyAlignment="1">
      <alignment horizontal="center"/>
    </xf>
    <xf numFmtId="9" fontId="8" fillId="3" borderId="18" xfId="0" applyNumberFormat="1" applyFont="1" applyFill="1" applyBorder="1" applyAlignment="1">
      <alignment horizontal="center" wrapText="1"/>
    </xf>
    <xf numFmtId="14" fontId="18" fillId="3" borderId="1" xfId="0" applyNumberFormat="1" applyFont="1" applyFill="1" applyBorder="1" applyAlignment="1" applyProtection="1">
      <alignment horizontal="center" vertical="center"/>
    </xf>
  </cellXfs>
  <cellStyles count="1">
    <cellStyle name="Normal" xfId="0" builtinId="0"/>
  </cellStyles>
  <dxfs count="58">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C00000"/>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43543</xdr:colOff>
      <xdr:row>3</xdr:row>
      <xdr:rowOff>283847</xdr:rowOff>
    </xdr:from>
    <xdr:to>
      <xdr:col>3</xdr:col>
      <xdr:colOff>326572</xdr:colOff>
      <xdr:row>8</xdr:row>
      <xdr:rowOff>10884</xdr:rowOff>
    </xdr:to>
    <xdr:sp macro="" textlink="">
      <xdr:nvSpPr>
        <xdr:cNvPr id="2" name="Flecha derecha 1"/>
        <xdr:cNvSpPr>
          <a:spLocks noChangeAspect="1"/>
        </xdr:cNvSpPr>
      </xdr:nvSpPr>
      <xdr:spPr>
        <a:xfrm>
          <a:off x="43543" y="1426847"/>
          <a:ext cx="1929493" cy="1305466"/>
        </a:xfrm>
        <a:prstGeom prst="rightArrow">
          <a:avLst>
            <a:gd name="adj1" fmla="val 52532"/>
            <a:gd name="adj2" fmla="val 32684"/>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PRESENTACIÓN</a:t>
          </a:r>
          <a:r>
            <a:rPr lang="es-ES" sz="1200" b="1" baseline="0"/>
            <a:t> DE LA </a:t>
          </a:r>
        </a:p>
        <a:p>
          <a:pPr algn="l"/>
          <a:r>
            <a:rPr lang="es-ES" sz="1200" b="1" baseline="0"/>
            <a:t>SOLICITUD</a:t>
          </a:r>
          <a:endParaRPr lang="es-ES" sz="1200" b="1"/>
        </a:p>
      </xdr:txBody>
    </xdr:sp>
    <xdr:clientData/>
  </xdr:twoCellAnchor>
  <xdr:twoCellAnchor editAs="absolute">
    <xdr:from>
      <xdr:col>10</xdr:col>
      <xdr:colOff>710994</xdr:colOff>
      <xdr:row>0</xdr:row>
      <xdr:rowOff>142783</xdr:rowOff>
    </xdr:from>
    <xdr:to>
      <xdr:col>15</xdr:col>
      <xdr:colOff>154381</xdr:colOff>
      <xdr:row>2</xdr:row>
      <xdr:rowOff>242052</xdr:rowOff>
    </xdr:to>
    <xdr:pic>
      <xdr:nvPicPr>
        <xdr:cNvPr id="3" name="Imagen 2"/>
        <xdr:cNvPicPr>
          <a:picLocks noChangeAspect="1"/>
        </xdr:cNvPicPr>
      </xdr:nvPicPr>
      <xdr:blipFill>
        <a:blip xmlns:r="http://schemas.openxmlformats.org/officeDocument/2006/relationships" r:embed="rId1"/>
        <a:stretch>
          <a:fillRect/>
        </a:stretch>
      </xdr:blipFill>
      <xdr:spPr>
        <a:xfrm>
          <a:off x="8455108" y="142783"/>
          <a:ext cx="3479966" cy="670769"/>
        </a:xfrm>
        <a:prstGeom prst="rect">
          <a:avLst/>
        </a:prstGeom>
      </xdr:spPr>
    </xdr:pic>
    <xdr:clientData/>
  </xdr:twoCellAnchor>
  <xdr:twoCellAnchor editAs="absolute">
    <xdr:from>
      <xdr:col>0</xdr:col>
      <xdr:colOff>66677</xdr:colOff>
      <xdr:row>1</xdr:row>
      <xdr:rowOff>108058</xdr:rowOff>
    </xdr:from>
    <xdr:to>
      <xdr:col>3</xdr:col>
      <xdr:colOff>372245</xdr:colOff>
      <xdr:row>3</xdr:row>
      <xdr:rowOff>136072</xdr:rowOff>
    </xdr:to>
    <xdr:sp macro="" textlink="">
      <xdr:nvSpPr>
        <xdr:cNvPr id="5" name="Flecha derecha 4"/>
        <xdr:cNvSpPr>
          <a:spLocks noChangeAspect="1"/>
        </xdr:cNvSpPr>
      </xdr:nvSpPr>
      <xdr:spPr>
        <a:xfrm>
          <a:off x="66677" y="461844"/>
          <a:ext cx="1952032" cy="817228"/>
        </a:xfrm>
        <a:prstGeom prst="rightArrow">
          <a:avLst>
            <a:gd name="adj1" fmla="val 52532"/>
            <a:gd name="adj2" fmla="val 56882"/>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MODALIDAD</a:t>
          </a:r>
        </a:p>
      </xdr:txBody>
    </xdr:sp>
    <xdr:clientData/>
  </xdr:twoCellAnchor>
  <xdr:twoCellAnchor editAs="absolute">
    <xdr:from>
      <xdr:col>9</xdr:col>
      <xdr:colOff>34636</xdr:colOff>
      <xdr:row>3</xdr:row>
      <xdr:rowOff>162927</xdr:rowOff>
    </xdr:from>
    <xdr:to>
      <xdr:col>12</xdr:col>
      <xdr:colOff>625737</xdr:colOff>
      <xdr:row>7</xdr:row>
      <xdr:rowOff>207342</xdr:rowOff>
    </xdr:to>
    <xdr:sp macro="" textlink="">
      <xdr:nvSpPr>
        <xdr:cNvPr id="6" name="Flecha derecha 5"/>
        <xdr:cNvSpPr>
          <a:spLocks noChangeAspect="1"/>
        </xdr:cNvSpPr>
      </xdr:nvSpPr>
      <xdr:spPr>
        <a:xfrm>
          <a:off x="7620000" y="1288609"/>
          <a:ext cx="2066032" cy="1377915"/>
        </a:xfrm>
        <a:prstGeom prst="rightArrow">
          <a:avLst>
            <a:gd name="adj1" fmla="val 52532"/>
            <a:gd name="adj2" fmla="val 51887"/>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PUBLICACIÓN DE LA CONCESIÓN EPO</a:t>
          </a:r>
          <a:endParaRPr lang="es-ES" sz="1100" b="1" i="0" u="none" strike="noStrike">
            <a:solidFill>
              <a:schemeClr val="lt1"/>
            </a:solidFill>
            <a:effectLst/>
            <a:latin typeface="+mn-lt"/>
            <a:ea typeface="+mn-ea"/>
            <a:cs typeface="+mn-cs"/>
          </a:endParaRPr>
        </a:p>
        <a:p>
          <a:pPr algn="l"/>
          <a:endParaRPr lang="es-ES"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G51"/>
  <sheetViews>
    <sheetView tabSelected="1" zoomScale="60" zoomScaleNormal="60" workbookViewId="0">
      <selection activeCell="O6" sqref="O6"/>
    </sheetView>
  </sheetViews>
  <sheetFormatPr baseColWidth="10" defaultRowHeight="15" x14ac:dyDescent="0.25"/>
  <cols>
    <col min="1" max="1" width="3.7109375" style="2" customWidth="1"/>
    <col min="2" max="2" width="13.7109375" style="2" customWidth="1"/>
    <col min="3" max="3" width="7.28515625" style="2" customWidth="1"/>
    <col min="4" max="4" width="8.42578125" style="2" customWidth="1"/>
    <col min="5" max="5" width="29.85546875" style="2" customWidth="1"/>
    <col min="6" max="6" width="1.42578125" style="2" customWidth="1"/>
    <col min="7" max="7" width="18.85546875" style="2" customWidth="1"/>
    <col min="8" max="8" width="6.42578125" style="2" customWidth="1"/>
    <col min="9" max="9" width="24" style="2" customWidth="1"/>
    <col min="10" max="10" width="2.28515625" style="2" customWidth="1"/>
    <col min="11" max="11" width="18" style="2" customWidth="1"/>
    <col min="12" max="12" width="1.7109375" style="2" customWidth="1"/>
    <col min="13" max="13" width="16.7109375" style="2" customWidth="1"/>
    <col min="14" max="14" width="1.42578125" style="2" customWidth="1"/>
    <col min="15" max="15" width="22.7109375" style="2" customWidth="1"/>
    <col min="16" max="16" width="6" style="2" customWidth="1"/>
    <col min="17" max="17" width="5.140625" style="2" customWidth="1"/>
    <col min="18" max="18" width="65.140625" style="2" customWidth="1"/>
    <col min="19" max="19" width="102.7109375" style="2" customWidth="1"/>
    <col min="20" max="28" width="2" style="2" hidden="1" customWidth="1"/>
    <col min="29" max="29" width="31" style="2" hidden="1" customWidth="1"/>
    <col min="30" max="30" width="31" style="2" customWidth="1"/>
    <col min="31" max="32" width="14.28515625" style="2" customWidth="1"/>
    <col min="33" max="39" width="7.85546875" style="2" customWidth="1"/>
    <col min="40" max="16384" width="11.42578125" style="2"/>
  </cols>
  <sheetData>
    <row r="1" spans="2:33" ht="27.75" customHeight="1" x14ac:dyDescent="0.3">
      <c r="B1" s="29" t="s">
        <v>19</v>
      </c>
    </row>
    <row r="2" spans="2:33" ht="18" customHeight="1" thickBot="1" x14ac:dyDescent="0.3"/>
    <row r="3" spans="2:33" ht="43.5" customHeight="1" thickBot="1" x14ac:dyDescent="0.35">
      <c r="E3" s="59" t="s">
        <v>17</v>
      </c>
      <c r="U3" s="49" t="s">
        <v>10</v>
      </c>
      <c r="V3" s="35" t="s">
        <v>8</v>
      </c>
    </row>
    <row r="4" spans="2:33" ht="29.25" customHeight="1" thickBot="1" x14ac:dyDescent="0.35">
      <c r="K4" s="44"/>
      <c r="L4" s="44"/>
      <c r="M4" s="44"/>
      <c r="N4" s="44"/>
      <c r="O4" s="44"/>
      <c r="U4" s="50" t="s">
        <v>11</v>
      </c>
      <c r="V4" s="31">
        <f ca="1">TODAY()</f>
        <v>44718</v>
      </c>
      <c r="X4" s="36"/>
      <c r="Y4" s="36"/>
    </row>
    <row r="5" spans="2:33" ht="21" customHeight="1" thickBot="1" x14ac:dyDescent="0.3">
      <c r="K5" s="44"/>
      <c r="L5" s="44"/>
      <c r="M5" s="44"/>
      <c r="N5" s="44"/>
      <c r="O5" s="45"/>
      <c r="U5" s="47">
        <v>20</v>
      </c>
    </row>
    <row r="6" spans="2:33" ht="40.5" customHeight="1" thickBot="1" x14ac:dyDescent="0.3">
      <c r="B6" s="3"/>
      <c r="E6" s="30">
        <v>43831</v>
      </c>
      <c r="F6" s="4"/>
      <c r="I6" s="32"/>
      <c r="K6" s="44"/>
      <c r="L6" s="44"/>
      <c r="M6" s="44"/>
      <c r="N6" s="44"/>
      <c r="O6" s="30">
        <v>44594</v>
      </c>
    </row>
    <row r="7" spans="2:33" x14ac:dyDescent="0.25">
      <c r="M7" s="38"/>
      <c r="O7" s="37"/>
    </row>
    <row r="8" spans="2:33" ht="18" customHeight="1" x14ac:dyDescent="0.25">
      <c r="O8" s="36"/>
      <c r="AB8" s="5"/>
    </row>
    <row r="9" spans="2:33" ht="21.75" customHeight="1" x14ac:dyDescent="0.25">
      <c r="B9" s="6"/>
      <c r="C9" s="6"/>
      <c r="D9" s="6"/>
      <c r="E9" s="7"/>
      <c r="F9" s="8"/>
      <c r="G9" s="41"/>
      <c r="H9" s="39"/>
      <c r="I9" s="39"/>
      <c r="J9" s="39"/>
      <c r="K9" s="39" t="s">
        <v>1</v>
      </c>
      <c r="L9" s="39"/>
      <c r="M9" s="39"/>
      <c r="N9" s="39"/>
      <c r="O9" s="40"/>
    </row>
    <row r="10" spans="2:33" ht="51" customHeight="1" thickBot="1" x14ac:dyDescent="0.3">
      <c r="B10" s="6"/>
      <c r="C10" s="6"/>
      <c r="D10" s="6"/>
      <c r="E10" s="9" t="s">
        <v>7</v>
      </c>
      <c r="F10" s="8"/>
      <c r="G10" s="52" t="s">
        <v>2</v>
      </c>
      <c r="H10" s="53"/>
      <c r="I10" s="53" t="s">
        <v>3</v>
      </c>
      <c r="J10" s="54"/>
      <c r="K10" s="55" t="s">
        <v>4</v>
      </c>
      <c r="L10" s="56"/>
      <c r="M10" s="55" t="s">
        <v>5</v>
      </c>
      <c r="N10" s="57"/>
      <c r="O10" s="58" t="s">
        <v>9</v>
      </c>
      <c r="P10" s="10"/>
      <c r="Q10" s="10"/>
      <c r="R10" s="10"/>
      <c r="S10" s="10"/>
      <c r="T10" s="10"/>
      <c r="U10" s="10"/>
      <c r="V10" s="10" t="s">
        <v>15</v>
      </c>
      <c r="W10" s="48"/>
      <c r="X10" s="48"/>
      <c r="Y10" s="10" t="s">
        <v>16</v>
      </c>
      <c r="Z10" s="10"/>
      <c r="AG10" s="2" t="s">
        <v>6</v>
      </c>
    </row>
    <row r="11" spans="2:33" ht="20.25" customHeight="1" thickTop="1" thickBot="1" x14ac:dyDescent="0.3">
      <c r="B11" s="11" t="s">
        <v>0</v>
      </c>
      <c r="C11" s="14">
        <v>3</v>
      </c>
      <c r="D11" s="6"/>
      <c r="E11" s="15">
        <f>IF($O$6&gt;V11,0,Y11)</f>
        <v>0</v>
      </c>
      <c r="F11" s="12" t="s">
        <v>6</v>
      </c>
      <c r="G11" s="17" t="str">
        <f>IF(E11=0,"  ",+E11+1)</f>
        <v xml:space="preserve">  </v>
      </c>
      <c r="H11" s="18" t="str">
        <f>IF(E11=0,"  ","  - ")</f>
        <v xml:space="preserve">  </v>
      </c>
      <c r="I11" s="19" t="str">
        <f>IF(E11=0,"Pago en EPO ",EOMONTH(E11,3))</f>
        <v xml:space="preserve">Pago en EPO </v>
      </c>
      <c r="J11" s="1" t="s">
        <v>6</v>
      </c>
      <c r="K11" s="23" t="str">
        <f>IF(E11=0," ",EOMONTH(E11,6))</f>
        <v xml:space="preserve"> </v>
      </c>
      <c r="L11" s="1" t="s">
        <v>6</v>
      </c>
      <c r="M11" s="24" t="str">
        <f>IF(E11=0," ",EOMONTH(E11,9))</f>
        <v xml:space="preserve"> </v>
      </c>
      <c r="N11" s="25" t="s">
        <v>6</v>
      </c>
      <c r="O11" s="26" t="str">
        <f>IF(E11=0," ",E13)</f>
        <v xml:space="preserve"> </v>
      </c>
      <c r="P11" s="2" t="s">
        <v>6</v>
      </c>
      <c r="U11" s="2">
        <v>3</v>
      </c>
      <c r="V11" s="36">
        <f>EDATE($E$6,(U11-1)*12)</f>
        <v>44562</v>
      </c>
      <c r="Y11" s="36">
        <f>EOMONTH(V11,0)</f>
        <v>44592</v>
      </c>
      <c r="Z11" s="36"/>
    </row>
    <row r="12" spans="2:33" ht="11.25" customHeight="1" thickBot="1" x14ac:dyDescent="0.3">
      <c r="B12" s="6"/>
      <c r="C12" s="6"/>
      <c r="D12" s="6"/>
      <c r="E12" s="16" t="s">
        <v>6</v>
      </c>
      <c r="F12" s="12"/>
      <c r="G12" s="2" t="s">
        <v>6</v>
      </c>
      <c r="H12" s="2" t="s">
        <v>6</v>
      </c>
      <c r="I12" s="2" t="s">
        <v>6</v>
      </c>
      <c r="J12" s="2" t="s">
        <v>6</v>
      </c>
      <c r="K12" s="2" t="s">
        <v>6</v>
      </c>
      <c r="L12" s="2" t="s">
        <v>6</v>
      </c>
      <c r="M12" s="2" t="s">
        <v>6</v>
      </c>
      <c r="N12" s="2" t="s">
        <v>6</v>
      </c>
      <c r="O12" s="2" t="s">
        <v>6</v>
      </c>
      <c r="P12" s="2" t="s">
        <v>6</v>
      </c>
      <c r="V12" s="36"/>
      <c r="Y12" s="36"/>
    </row>
    <row r="13" spans="2:33" ht="20.25" customHeight="1" thickTop="1" thickBot="1" x14ac:dyDescent="0.3">
      <c r="B13" s="11" t="s">
        <v>0</v>
      </c>
      <c r="C13" s="13">
        <v>4</v>
      </c>
      <c r="D13" s="6"/>
      <c r="E13" s="15">
        <f>IF($O$6&gt;V13,0,Y13)</f>
        <v>44957</v>
      </c>
      <c r="F13" s="12" t="s">
        <v>6</v>
      </c>
      <c r="G13" s="17">
        <f>IF(E13=0,"  ",+E13+1)</f>
        <v>44958</v>
      </c>
      <c r="H13" s="18" t="str">
        <f>IF(E13=0,"  ","  - ")</f>
        <v xml:space="preserve">  - </v>
      </c>
      <c r="I13" s="19">
        <f>IF(E13=0,"Pago en EPO ",EOMONTH(E13,3))</f>
        <v>45046</v>
      </c>
      <c r="J13" s="1" t="s">
        <v>6</v>
      </c>
      <c r="K13" s="23">
        <f>IF(E13=0," ",EOMONTH(E13,6))</f>
        <v>45138</v>
      </c>
      <c r="L13" s="1" t="s">
        <v>6</v>
      </c>
      <c r="M13" s="24">
        <f>IF(E13=0," ",EOMONTH(E13,9))</f>
        <v>45230</v>
      </c>
      <c r="N13" s="25" t="s">
        <v>6</v>
      </c>
      <c r="O13" s="26">
        <f>IF(E13=0," ",E15)</f>
        <v>45322</v>
      </c>
      <c r="P13" s="2" t="s">
        <v>6</v>
      </c>
      <c r="U13" s="2">
        <v>4</v>
      </c>
      <c r="V13" s="36">
        <f t="shared" ref="V13:V45" si="0">EDATE($E$6,(U13-1)*12)</f>
        <v>44927</v>
      </c>
      <c r="Y13" s="36">
        <f>EOMONTH(V13,0)</f>
        <v>44957</v>
      </c>
    </row>
    <row r="14" spans="2:33" ht="11.25" customHeight="1" thickBot="1" x14ac:dyDescent="0.3">
      <c r="B14" s="6"/>
      <c r="C14" s="6"/>
      <c r="D14" s="6"/>
      <c r="E14" s="8" t="s">
        <v>6</v>
      </c>
      <c r="F14" s="6"/>
      <c r="G14" s="2" t="s">
        <v>6</v>
      </c>
      <c r="H14" s="2" t="s">
        <v>6</v>
      </c>
      <c r="I14" s="2" t="s">
        <v>6</v>
      </c>
      <c r="J14" s="2" t="s">
        <v>6</v>
      </c>
      <c r="K14" s="2" t="s">
        <v>6</v>
      </c>
      <c r="L14" s="2" t="s">
        <v>6</v>
      </c>
      <c r="M14" s="2" t="s">
        <v>6</v>
      </c>
      <c r="N14" s="2" t="s">
        <v>6</v>
      </c>
      <c r="O14" s="2" t="s">
        <v>6</v>
      </c>
      <c r="P14" s="2" t="s">
        <v>6</v>
      </c>
      <c r="V14" s="36"/>
      <c r="Y14" s="36"/>
    </row>
    <row r="15" spans="2:33" ht="20.25" customHeight="1" thickTop="1" thickBot="1" x14ac:dyDescent="0.3">
      <c r="B15" s="11" t="s">
        <v>0</v>
      </c>
      <c r="C15" s="14">
        <v>5</v>
      </c>
      <c r="D15" s="6"/>
      <c r="E15" s="15">
        <f>IF($O$6&gt;V15,0,Y15)</f>
        <v>45322</v>
      </c>
      <c r="F15" s="12" t="s">
        <v>6</v>
      </c>
      <c r="G15" s="17">
        <f>IF(E15=0,"  ",+E15+1)</f>
        <v>45323</v>
      </c>
      <c r="H15" s="18" t="str">
        <f>IF(E15=0,"  ","  - ")</f>
        <v xml:space="preserve">  - </v>
      </c>
      <c r="I15" s="19">
        <f>IF(E15=0,"Pago en EPO ",EOMONTH(E15,3))</f>
        <v>45412</v>
      </c>
      <c r="J15" s="1" t="s">
        <v>6</v>
      </c>
      <c r="K15" s="23">
        <f>IF(E15=0," ",EOMONTH(E15,6))</f>
        <v>45504</v>
      </c>
      <c r="L15" s="1" t="s">
        <v>6</v>
      </c>
      <c r="M15" s="24">
        <f>IF(E15=0," ",EOMONTH(E15,9))</f>
        <v>45596</v>
      </c>
      <c r="N15" s="25" t="s">
        <v>6</v>
      </c>
      <c r="O15" s="26">
        <f>IF(E15=0," ",E17)</f>
        <v>45688</v>
      </c>
      <c r="P15" s="2" t="s">
        <v>6</v>
      </c>
      <c r="U15" s="2">
        <f>+U13+1</f>
        <v>5</v>
      </c>
      <c r="V15" s="36">
        <f t="shared" si="0"/>
        <v>45292</v>
      </c>
      <c r="Y15" s="36">
        <f>EOMONTH(V15,0)</f>
        <v>45322</v>
      </c>
    </row>
    <row r="16" spans="2:33" ht="11.25" customHeight="1" thickBot="1" x14ac:dyDescent="0.3">
      <c r="E16" s="2" t="s">
        <v>6</v>
      </c>
      <c r="F16" s="2" t="s">
        <v>6</v>
      </c>
      <c r="G16" s="2" t="s">
        <v>6</v>
      </c>
      <c r="H16" s="2" t="s">
        <v>6</v>
      </c>
      <c r="I16" s="2" t="s">
        <v>6</v>
      </c>
      <c r="J16" s="2" t="s">
        <v>6</v>
      </c>
      <c r="K16" s="2" t="s">
        <v>6</v>
      </c>
      <c r="L16" s="2" t="s">
        <v>6</v>
      </c>
      <c r="M16" s="2" t="s">
        <v>6</v>
      </c>
      <c r="N16" s="2" t="s">
        <v>6</v>
      </c>
      <c r="O16" s="2" t="s">
        <v>6</v>
      </c>
      <c r="P16" s="2" t="s">
        <v>6</v>
      </c>
      <c r="V16" s="36"/>
    </row>
    <row r="17" spans="2:25" ht="20.25" customHeight="1" thickTop="1" thickBot="1" x14ac:dyDescent="0.3">
      <c r="B17" s="11" t="s">
        <v>0</v>
      </c>
      <c r="C17" s="14">
        <v>6</v>
      </c>
      <c r="D17" s="6"/>
      <c r="E17" s="15">
        <f>IF($O$6&gt;V17,0,Y17)</f>
        <v>45688</v>
      </c>
      <c r="F17" s="12" t="s">
        <v>6</v>
      </c>
      <c r="G17" s="17">
        <f>IF(E17=0,"  ",+E17+1)</f>
        <v>45689</v>
      </c>
      <c r="H17" s="18" t="str">
        <f>IF(E17=0,"  ","  - ")</f>
        <v xml:space="preserve">  - </v>
      </c>
      <c r="I17" s="19">
        <f>IF(E17=0,"Pago en EPO ",EOMONTH(E17,3))</f>
        <v>45777</v>
      </c>
      <c r="J17" s="1" t="s">
        <v>6</v>
      </c>
      <c r="K17" s="23">
        <f>IF(E17=0," ",EOMONTH(E17,6))</f>
        <v>45869</v>
      </c>
      <c r="L17" s="1" t="s">
        <v>6</v>
      </c>
      <c r="M17" s="24">
        <f>IF(E17=0," ",EOMONTH(E17,9))</f>
        <v>45961</v>
      </c>
      <c r="N17" s="25" t="s">
        <v>6</v>
      </c>
      <c r="O17" s="26">
        <f>IF(E17=0," ",E19)</f>
        <v>46053</v>
      </c>
      <c r="P17" s="2" t="s">
        <v>6</v>
      </c>
      <c r="U17" s="2">
        <f>+U15+1</f>
        <v>6</v>
      </c>
      <c r="V17" s="36">
        <f t="shared" si="0"/>
        <v>45658</v>
      </c>
      <c r="Y17" s="36">
        <f>EOMONTH(V17,0)</f>
        <v>45688</v>
      </c>
    </row>
    <row r="18" spans="2:25" ht="11.25" customHeight="1" thickBot="1" x14ac:dyDescent="0.3">
      <c r="E18" s="2" t="s">
        <v>6</v>
      </c>
      <c r="F18" s="2" t="s">
        <v>6</v>
      </c>
      <c r="G18" s="2" t="s">
        <v>6</v>
      </c>
      <c r="H18" s="2" t="s">
        <v>6</v>
      </c>
      <c r="I18" s="2" t="s">
        <v>6</v>
      </c>
      <c r="J18" s="2" t="s">
        <v>6</v>
      </c>
      <c r="K18" s="2" t="s">
        <v>6</v>
      </c>
      <c r="L18" s="2" t="s">
        <v>6</v>
      </c>
      <c r="M18" s="2" t="s">
        <v>6</v>
      </c>
      <c r="N18" s="2" t="s">
        <v>6</v>
      </c>
      <c r="O18" s="2" t="s">
        <v>6</v>
      </c>
      <c r="P18" s="2" t="s">
        <v>6</v>
      </c>
      <c r="V18" s="36"/>
    </row>
    <row r="19" spans="2:25" ht="20.25" customHeight="1" thickTop="1" thickBot="1" x14ac:dyDescent="0.3">
      <c r="B19" s="11" t="s">
        <v>0</v>
      </c>
      <c r="C19" s="14">
        <v>7</v>
      </c>
      <c r="D19" s="6"/>
      <c r="E19" s="15">
        <f>IF($O$6&gt;V19,0,Y19)</f>
        <v>46053</v>
      </c>
      <c r="F19" s="12" t="s">
        <v>6</v>
      </c>
      <c r="G19" s="17">
        <f>IF(E19=0,"  ",+E19+1)</f>
        <v>46054</v>
      </c>
      <c r="H19" s="18" t="str">
        <f>IF(E19=0,"  ","  - ")</f>
        <v xml:space="preserve">  - </v>
      </c>
      <c r="I19" s="19">
        <f>IF(E19=0,"Pago en EPO ",EOMONTH(E19,3))</f>
        <v>46142</v>
      </c>
      <c r="J19" s="1" t="s">
        <v>6</v>
      </c>
      <c r="K19" s="23">
        <f>IF(E19=0," ",EOMONTH(E19,6))</f>
        <v>46234</v>
      </c>
      <c r="L19" s="1" t="s">
        <v>6</v>
      </c>
      <c r="M19" s="24">
        <f>IF(E19=0," ",EOMONTH(E19,9))</f>
        <v>46326</v>
      </c>
      <c r="N19" s="25" t="s">
        <v>6</v>
      </c>
      <c r="O19" s="26">
        <f>IF(E19=0," ",E21)</f>
        <v>46418</v>
      </c>
      <c r="P19" s="2" t="s">
        <v>6</v>
      </c>
      <c r="U19" s="2">
        <f>+U17+1</f>
        <v>7</v>
      </c>
      <c r="V19" s="36">
        <f t="shared" si="0"/>
        <v>46023</v>
      </c>
      <c r="Y19" s="36">
        <f>EOMONTH(V19,0)</f>
        <v>46053</v>
      </c>
    </row>
    <row r="20" spans="2:25" ht="11.25" customHeight="1" thickBot="1" x14ac:dyDescent="0.3">
      <c r="E20" s="2" t="s">
        <v>6</v>
      </c>
      <c r="F20" s="2" t="s">
        <v>6</v>
      </c>
      <c r="G20" s="2" t="s">
        <v>6</v>
      </c>
      <c r="H20" s="2" t="s">
        <v>6</v>
      </c>
      <c r="I20" s="2" t="s">
        <v>6</v>
      </c>
      <c r="J20" s="2" t="s">
        <v>6</v>
      </c>
      <c r="K20" s="2" t="s">
        <v>6</v>
      </c>
      <c r="L20" s="2" t="s">
        <v>6</v>
      </c>
      <c r="M20" s="2" t="s">
        <v>6</v>
      </c>
      <c r="N20" s="2" t="s">
        <v>6</v>
      </c>
      <c r="O20" s="2" t="s">
        <v>6</v>
      </c>
      <c r="P20" s="2" t="s">
        <v>6</v>
      </c>
      <c r="V20" s="36"/>
    </row>
    <row r="21" spans="2:25" ht="20.25" customHeight="1" thickTop="1" thickBot="1" x14ac:dyDescent="0.3">
      <c r="B21" s="11" t="s">
        <v>0</v>
      </c>
      <c r="C21" s="14">
        <v>8</v>
      </c>
      <c r="D21" s="6"/>
      <c r="E21" s="15">
        <f>IF($O$6&gt;V21,0,Y21)</f>
        <v>46418</v>
      </c>
      <c r="F21" s="12" t="s">
        <v>6</v>
      </c>
      <c r="G21" s="17">
        <f>IF(E21=0,"  ",+E21+1)</f>
        <v>46419</v>
      </c>
      <c r="H21" s="18" t="str">
        <f>IF(E21=0,"  ","  - ")</f>
        <v xml:space="preserve">  - </v>
      </c>
      <c r="I21" s="19">
        <f>IF(E21=0,"Pago en EPO ",EOMONTH(E21,3))</f>
        <v>46507</v>
      </c>
      <c r="J21" s="1" t="s">
        <v>6</v>
      </c>
      <c r="K21" s="23">
        <f>IF(E21=0," ",EOMONTH(E21,6))</f>
        <v>46599</v>
      </c>
      <c r="L21" s="1" t="s">
        <v>6</v>
      </c>
      <c r="M21" s="24">
        <f>IF(E21=0," ",EOMONTH(E21,9))</f>
        <v>46691</v>
      </c>
      <c r="N21" s="25" t="s">
        <v>6</v>
      </c>
      <c r="O21" s="26">
        <f>IF(E21=0," ",E23)</f>
        <v>46783</v>
      </c>
      <c r="P21" s="2" t="s">
        <v>6</v>
      </c>
      <c r="R21" s="36"/>
      <c r="U21" s="2">
        <f>+U19+1</f>
        <v>8</v>
      </c>
      <c r="V21" s="36">
        <f t="shared" si="0"/>
        <v>46388</v>
      </c>
      <c r="Y21" s="36">
        <f>EOMONTH(V21,0)</f>
        <v>46418</v>
      </c>
    </row>
    <row r="22" spans="2:25" ht="11.25" customHeight="1" thickBot="1" x14ac:dyDescent="0.3">
      <c r="E22" s="2" t="s">
        <v>6</v>
      </c>
      <c r="F22" s="2" t="s">
        <v>6</v>
      </c>
      <c r="G22" s="2" t="s">
        <v>6</v>
      </c>
      <c r="H22" s="2" t="s">
        <v>6</v>
      </c>
      <c r="I22" s="2" t="s">
        <v>6</v>
      </c>
      <c r="J22" s="2" t="s">
        <v>6</v>
      </c>
      <c r="K22" s="2" t="s">
        <v>6</v>
      </c>
      <c r="L22" s="2" t="s">
        <v>6</v>
      </c>
      <c r="M22" s="2" t="s">
        <v>6</v>
      </c>
      <c r="N22" s="2" t="s">
        <v>6</v>
      </c>
      <c r="O22" s="2" t="s">
        <v>6</v>
      </c>
      <c r="P22" s="2" t="s">
        <v>6</v>
      </c>
      <c r="V22" s="36"/>
    </row>
    <row r="23" spans="2:25" ht="20.25" customHeight="1" thickTop="1" thickBot="1" x14ac:dyDescent="0.3">
      <c r="B23" s="11" t="s">
        <v>0</v>
      </c>
      <c r="C23" s="14">
        <v>9</v>
      </c>
      <c r="D23" s="6"/>
      <c r="E23" s="15">
        <f>IF($O$6&gt;V23,0,Y23)</f>
        <v>46783</v>
      </c>
      <c r="F23" s="12" t="s">
        <v>6</v>
      </c>
      <c r="G23" s="17">
        <f>IF(E23=0,"  ",+E23+1)</f>
        <v>46784</v>
      </c>
      <c r="H23" s="18" t="str">
        <f>IF(E23=0,"  ","  - ")</f>
        <v xml:space="preserve">  - </v>
      </c>
      <c r="I23" s="19">
        <f>IF(E23=0,"Pago en EPO ",EOMONTH(E23,3))</f>
        <v>46873</v>
      </c>
      <c r="J23" s="1" t="s">
        <v>6</v>
      </c>
      <c r="K23" s="23">
        <f>IF(E23=0," ",EOMONTH(E23,6))</f>
        <v>46965</v>
      </c>
      <c r="L23" s="1" t="s">
        <v>6</v>
      </c>
      <c r="M23" s="24">
        <f>IF(E23=0," ",EOMONTH(E23,9))</f>
        <v>47057</v>
      </c>
      <c r="N23" s="25" t="s">
        <v>6</v>
      </c>
      <c r="O23" s="26">
        <f>IF(E23=0," ",E25)</f>
        <v>47149</v>
      </c>
      <c r="P23" s="2" t="s">
        <v>6</v>
      </c>
      <c r="U23" s="2">
        <f>+U21+1</f>
        <v>9</v>
      </c>
      <c r="V23" s="36">
        <f t="shared" si="0"/>
        <v>46753</v>
      </c>
      <c r="Y23" s="36">
        <f>EOMONTH(V23,0)</f>
        <v>46783</v>
      </c>
    </row>
    <row r="24" spans="2:25" ht="11.25" customHeight="1" thickBot="1" x14ac:dyDescent="0.3">
      <c r="E24" s="2" t="s">
        <v>6</v>
      </c>
      <c r="F24" s="2" t="s">
        <v>6</v>
      </c>
      <c r="G24" s="20" t="s">
        <v>6</v>
      </c>
      <c r="H24" s="20" t="s">
        <v>6</v>
      </c>
      <c r="I24" s="21" t="s">
        <v>6</v>
      </c>
      <c r="J24" s="12" t="s">
        <v>6</v>
      </c>
      <c r="K24" s="27" t="s">
        <v>6</v>
      </c>
      <c r="L24" s="27" t="s">
        <v>6</v>
      </c>
      <c r="M24" s="27" t="s">
        <v>6</v>
      </c>
      <c r="N24" s="20" t="s">
        <v>6</v>
      </c>
      <c r="O24" s="20" t="s">
        <v>6</v>
      </c>
      <c r="P24" s="2" t="s">
        <v>6</v>
      </c>
      <c r="V24" s="36"/>
    </row>
    <row r="25" spans="2:25" ht="20.25" customHeight="1" thickTop="1" thickBot="1" x14ac:dyDescent="0.3">
      <c r="B25" s="11" t="s">
        <v>0</v>
      </c>
      <c r="C25" s="14">
        <v>10</v>
      </c>
      <c r="D25" s="6"/>
      <c r="E25" s="15">
        <f>IF($O$6&gt;V25,0,Y25)</f>
        <v>47149</v>
      </c>
      <c r="F25" s="12" t="s">
        <v>6</v>
      </c>
      <c r="G25" s="17">
        <f>IF(E25=0,"  ",+E25+1)</f>
        <v>47150</v>
      </c>
      <c r="H25" s="18" t="str">
        <f>IF(E25=0,"  ","  - ")</f>
        <v xml:space="preserve">  - </v>
      </c>
      <c r="I25" s="19">
        <f>IF(E25=0,"Pago en EPO ",EOMONTH(E25,3))</f>
        <v>47238</v>
      </c>
      <c r="J25" s="1" t="s">
        <v>6</v>
      </c>
      <c r="K25" s="23">
        <f>IF(E25=0," ",EOMONTH(E25,6))</f>
        <v>47330</v>
      </c>
      <c r="L25" s="1" t="s">
        <v>6</v>
      </c>
      <c r="M25" s="24">
        <f>IF(E25=0," ",EOMONTH(E25,9))</f>
        <v>47422</v>
      </c>
      <c r="N25" s="25" t="s">
        <v>6</v>
      </c>
      <c r="O25" s="26">
        <f>IF(E25=0," ",E27)</f>
        <v>47514</v>
      </c>
      <c r="P25" s="2" t="s">
        <v>6</v>
      </c>
      <c r="U25" s="2">
        <f>+U23+1</f>
        <v>10</v>
      </c>
      <c r="V25" s="36">
        <f t="shared" si="0"/>
        <v>47119</v>
      </c>
      <c r="Y25" s="36">
        <f>EOMONTH(V25,0)</f>
        <v>47149</v>
      </c>
    </row>
    <row r="26" spans="2:25" ht="11.25" customHeight="1" thickBot="1" x14ac:dyDescent="0.3">
      <c r="G26" s="22"/>
      <c r="H26" s="22"/>
      <c r="I26" s="22"/>
      <c r="J26" s="6"/>
      <c r="K26" s="28"/>
      <c r="L26" s="28"/>
      <c r="M26" s="28" t="s">
        <v>6</v>
      </c>
      <c r="N26" s="22"/>
      <c r="O26" s="22"/>
      <c r="P26" s="2" t="s">
        <v>6</v>
      </c>
      <c r="V26" s="36"/>
    </row>
    <row r="27" spans="2:25" ht="20.25" customHeight="1" thickTop="1" thickBot="1" x14ac:dyDescent="0.3">
      <c r="B27" s="11" t="str">
        <f>IF($U$5=20,"Anualidad",0)</f>
        <v>Anualidad</v>
      </c>
      <c r="C27" s="13">
        <f>IF($U$5=20,C25+1,0)</f>
        <v>11</v>
      </c>
      <c r="D27" s="6"/>
      <c r="E27" s="15">
        <f>IF($O$6&gt;V27,0,Y27)</f>
        <v>47514</v>
      </c>
      <c r="F27" s="12"/>
      <c r="G27" s="17">
        <f>IF(E27=0,"  ",+E27+1)</f>
        <v>47515</v>
      </c>
      <c r="H27" s="18" t="str">
        <f>IF(E27=0,"  ","  - ")</f>
        <v xml:space="preserve">  - </v>
      </c>
      <c r="I27" s="19">
        <f>IF(E27=0,"Pago en EPO ",EOMONTH(E27,3))</f>
        <v>47603</v>
      </c>
      <c r="J27" s="1" t="s">
        <v>6</v>
      </c>
      <c r="K27" s="23">
        <f>IF(E27=0," ",EOMONTH(E27,6))</f>
        <v>47695</v>
      </c>
      <c r="L27" s="1" t="s">
        <v>6</v>
      </c>
      <c r="M27" s="24">
        <f>IF(E27=0," ",EOMONTH(E27,9))</f>
        <v>47787</v>
      </c>
      <c r="N27" s="25" t="s">
        <v>6</v>
      </c>
      <c r="O27" s="26">
        <f>IF(E27=0," ",E29)</f>
        <v>47879</v>
      </c>
      <c r="P27" s="2" t="s">
        <v>6</v>
      </c>
      <c r="U27" s="2">
        <f>+U25+1</f>
        <v>11</v>
      </c>
      <c r="V27" s="36">
        <f t="shared" si="0"/>
        <v>47484</v>
      </c>
      <c r="Y27" s="36">
        <f>EOMONTH(V27,0)</f>
        <v>47514</v>
      </c>
    </row>
    <row r="28" spans="2:25" ht="11.25" customHeight="1" thickBot="1" x14ac:dyDescent="0.3">
      <c r="B28" s="6"/>
      <c r="C28" s="6"/>
      <c r="D28" s="6"/>
      <c r="E28" s="8"/>
      <c r="F28" s="6"/>
      <c r="P28" s="2" t="s">
        <v>6</v>
      </c>
      <c r="V28" s="36"/>
    </row>
    <row r="29" spans="2:25" ht="20.25" customHeight="1" thickTop="1" thickBot="1" x14ac:dyDescent="0.3">
      <c r="B29" s="11" t="str">
        <f>IF($U$5=20,"Anualidad",0)</f>
        <v>Anualidad</v>
      </c>
      <c r="C29" s="13">
        <f>IF($U$5=20,C27+1,0)</f>
        <v>12</v>
      </c>
      <c r="D29" s="6"/>
      <c r="E29" s="15">
        <f>IF($O$6&gt;V29,0,Y29)</f>
        <v>47879</v>
      </c>
      <c r="F29" s="12"/>
      <c r="G29" s="17">
        <f>IF(E29=0,"  ",+E29+1)</f>
        <v>47880</v>
      </c>
      <c r="H29" s="18" t="str">
        <f>IF(E29=0,"  ","  - ")</f>
        <v xml:space="preserve">  - </v>
      </c>
      <c r="I29" s="19">
        <f>IF(E29=0,"Pago en EPO ",EOMONTH(E29,3))</f>
        <v>47968</v>
      </c>
      <c r="J29" s="1" t="s">
        <v>6</v>
      </c>
      <c r="K29" s="23">
        <f>IF(E29=0," ",EOMONTH(E29,6))</f>
        <v>48060</v>
      </c>
      <c r="L29" s="1" t="s">
        <v>6</v>
      </c>
      <c r="M29" s="24">
        <f>IF(E29=0," ",EOMONTH(E29,9))</f>
        <v>48152</v>
      </c>
      <c r="N29" s="25" t="s">
        <v>6</v>
      </c>
      <c r="O29" s="26">
        <f>IF(E29=0," ",E31)</f>
        <v>48244</v>
      </c>
      <c r="P29" s="2" t="s">
        <v>6</v>
      </c>
      <c r="U29" s="2">
        <f>+U27+1</f>
        <v>12</v>
      </c>
      <c r="V29" s="36">
        <f t="shared" si="0"/>
        <v>47849</v>
      </c>
      <c r="Y29" s="36">
        <f>EOMONTH(V29,0)</f>
        <v>47879</v>
      </c>
    </row>
    <row r="30" spans="2:25" ht="11.25" customHeight="1" thickBot="1" x14ac:dyDescent="0.3">
      <c r="P30" s="2" t="s">
        <v>6</v>
      </c>
      <c r="V30" s="36"/>
    </row>
    <row r="31" spans="2:25" ht="20.25" customHeight="1" thickTop="1" thickBot="1" x14ac:dyDescent="0.3">
      <c r="B31" s="11" t="str">
        <f>IF($U$5=20,"Anualidad",0)</f>
        <v>Anualidad</v>
      </c>
      <c r="C31" s="13">
        <f>IF($U$5=20,C29+1,0)</f>
        <v>13</v>
      </c>
      <c r="D31" s="6"/>
      <c r="E31" s="15">
        <f>IF($O$6&gt;V31,0,Y31)</f>
        <v>48244</v>
      </c>
      <c r="F31" s="12"/>
      <c r="G31" s="17">
        <f>IF(E31=0,"  ",+E31+1)</f>
        <v>48245</v>
      </c>
      <c r="H31" s="18" t="str">
        <f>IF(E31=0,"  ","  - ")</f>
        <v xml:space="preserve">  - </v>
      </c>
      <c r="I31" s="19">
        <f>IF(E31=0,"Pago en EPO ",EOMONTH(E31,3))</f>
        <v>48334</v>
      </c>
      <c r="J31" s="1" t="s">
        <v>6</v>
      </c>
      <c r="K31" s="23">
        <f>IF(E31=0," ",EOMONTH(E31,6))</f>
        <v>48426</v>
      </c>
      <c r="L31" s="1" t="s">
        <v>6</v>
      </c>
      <c r="M31" s="24">
        <f>IF(E31=0," ",EOMONTH(E31,9))</f>
        <v>48518</v>
      </c>
      <c r="N31" s="25" t="s">
        <v>6</v>
      </c>
      <c r="O31" s="26">
        <f>IF(E31=0," ",E33)</f>
        <v>48610</v>
      </c>
      <c r="P31" s="2" t="s">
        <v>6</v>
      </c>
      <c r="U31" s="2">
        <f>+U29+1</f>
        <v>13</v>
      </c>
      <c r="V31" s="36">
        <f t="shared" si="0"/>
        <v>48214</v>
      </c>
      <c r="Y31" s="36">
        <f>EOMONTH(V31,0)</f>
        <v>48244</v>
      </c>
    </row>
    <row r="32" spans="2:25" ht="11.25" customHeight="1" thickBot="1" x14ac:dyDescent="0.3">
      <c r="P32" s="2" t="s">
        <v>6</v>
      </c>
      <c r="V32" s="36"/>
    </row>
    <row r="33" spans="2:25" ht="20.25" customHeight="1" thickTop="1" thickBot="1" x14ac:dyDescent="0.3">
      <c r="B33" s="11" t="str">
        <f>IF($U$5=20,"Anualidad",0)</f>
        <v>Anualidad</v>
      </c>
      <c r="C33" s="13">
        <f>IF($U$5=20,C31+1,0)</f>
        <v>14</v>
      </c>
      <c r="D33" s="6"/>
      <c r="E33" s="15">
        <f>IF($O$6&gt;V33,0,Y33)</f>
        <v>48610</v>
      </c>
      <c r="F33" s="12"/>
      <c r="G33" s="17">
        <f>IF(E33=0,"  ",+E33+1)</f>
        <v>48611</v>
      </c>
      <c r="H33" s="18" t="str">
        <f>IF(E33=0,"  ","  - ")</f>
        <v xml:space="preserve">  - </v>
      </c>
      <c r="I33" s="19">
        <f>IF(E33=0,"Pago en EPO ",EOMONTH(E33,3))</f>
        <v>48699</v>
      </c>
      <c r="J33" s="1" t="s">
        <v>6</v>
      </c>
      <c r="K33" s="23">
        <f>IF(E33=0," ",EOMONTH(E33,6))</f>
        <v>48791</v>
      </c>
      <c r="L33" s="1" t="s">
        <v>6</v>
      </c>
      <c r="M33" s="24">
        <f>IF(E33=0," ",EOMONTH(E33,9))</f>
        <v>48883</v>
      </c>
      <c r="N33" s="25" t="s">
        <v>6</v>
      </c>
      <c r="O33" s="26">
        <f>IF(E33=0," ",E35)</f>
        <v>48975</v>
      </c>
      <c r="P33" s="2" t="s">
        <v>6</v>
      </c>
      <c r="U33" s="2">
        <f>+U31+1</f>
        <v>14</v>
      </c>
      <c r="V33" s="36">
        <f t="shared" si="0"/>
        <v>48580</v>
      </c>
      <c r="Y33" s="36">
        <f>EOMONTH(V33,0)</f>
        <v>48610</v>
      </c>
    </row>
    <row r="34" spans="2:25" ht="11.25" customHeight="1" thickBot="1" x14ac:dyDescent="0.3">
      <c r="P34" s="2" t="s">
        <v>6</v>
      </c>
      <c r="V34" s="36"/>
    </row>
    <row r="35" spans="2:25" ht="20.25" customHeight="1" thickTop="1" thickBot="1" x14ac:dyDescent="0.3">
      <c r="B35" s="11" t="str">
        <f>IF($U$5=20,"Anualidad",0)</f>
        <v>Anualidad</v>
      </c>
      <c r="C35" s="13">
        <f>IF($U$5=20,C33+1,0)</f>
        <v>15</v>
      </c>
      <c r="D35" s="6"/>
      <c r="E35" s="15">
        <f>IF($O$6&gt;V35,0,Y35)</f>
        <v>48975</v>
      </c>
      <c r="F35" s="12"/>
      <c r="G35" s="17">
        <f>IF(E35=0,"  ",+E35+1)</f>
        <v>48976</v>
      </c>
      <c r="H35" s="18" t="str">
        <f>IF(E35=0,"  ","  - ")</f>
        <v xml:space="preserve">  - </v>
      </c>
      <c r="I35" s="19">
        <f>IF(E35=0,"Pago en EPO ",EOMONTH(E35,3))</f>
        <v>49064</v>
      </c>
      <c r="J35" s="1" t="s">
        <v>6</v>
      </c>
      <c r="K35" s="23">
        <f>IF(E35=0," ",EOMONTH(E35,6))</f>
        <v>49156</v>
      </c>
      <c r="L35" s="1" t="s">
        <v>6</v>
      </c>
      <c r="M35" s="24">
        <f>IF(E35=0," ",EOMONTH(E35,9))</f>
        <v>49248</v>
      </c>
      <c r="N35" s="25" t="s">
        <v>6</v>
      </c>
      <c r="O35" s="26">
        <f>IF(E35=0," ",E37)</f>
        <v>49340</v>
      </c>
      <c r="P35" s="2" t="s">
        <v>6</v>
      </c>
      <c r="U35" s="2">
        <f>+U33+1</f>
        <v>15</v>
      </c>
      <c r="V35" s="36">
        <f t="shared" si="0"/>
        <v>48945</v>
      </c>
      <c r="Y35" s="36">
        <f>EOMONTH(V35,0)</f>
        <v>48975</v>
      </c>
    </row>
    <row r="36" spans="2:25" ht="11.25" customHeight="1" thickBot="1" x14ac:dyDescent="0.3">
      <c r="G36" s="20"/>
      <c r="H36" s="20"/>
      <c r="I36" s="21"/>
      <c r="J36" s="12"/>
      <c r="K36" s="27"/>
      <c r="L36" s="27"/>
      <c r="M36" s="27"/>
      <c r="N36" s="20"/>
      <c r="O36" s="20"/>
      <c r="P36" s="2" t="s">
        <v>6</v>
      </c>
      <c r="V36" s="36"/>
    </row>
    <row r="37" spans="2:25" ht="20.25" customHeight="1" thickTop="1" thickBot="1" x14ac:dyDescent="0.3">
      <c r="B37" s="11" t="str">
        <f>IF($U$5=20,"Anualidad",0)</f>
        <v>Anualidad</v>
      </c>
      <c r="C37" s="13">
        <f>IF($U$5=20,C35+1,0)</f>
        <v>16</v>
      </c>
      <c r="D37" s="6"/>
      <c r="E37" s="15">
        <f>IF($O$6&gt;V37,0,Y37)</f>
        <v>49340</v>
      </c>
      <c r="F37" s="12"/>
      <c r="G37" s="17">
        <f>IF(E37=0,"  ",+E37+1)</f>
        <v>49341</v>
      </c>
      <c r="H37" s="18" t="str">
        <f>IF(E37=0,"  ","  - ")</f>
        <v xml:space="preserve">  - </v>
      </c>
      <c r="I37" s="19">
        <f>IF(E37=0,"Pago en EPO ",EOMONTH(E37,3))</f>
        <v>49429</v>
      </c>
      <c r="J37" s="1" t="s">
        <v>6</v>
      </c>
      <c r="K37" s="23">
        <f>IF(E37=0," ",EOMONTH(E37,6))</f>
        <v>49521</v>
      </c>
      <c r="L37" s="1" t="s">
        <v>6</v>
      </c>
      <c r="M37" s="24">
        <f>IF(E37=0," ",EOMONTH(E37,9))</f>
        <v>49613</v>
      </c>
      <c r="N37" s="25" t="s">
        <v>6</v>
      </c>
      <c r="O37" s="26">
        <f>IF(E37=0," ",E39)</f>
        <v>49705</v>
      </c>
      <c r="P37" s="2" t="s">
        <v>6</v>
      </c>
      <c r="U37" s="2">
        <f>+U35+1</f>
        <v>16</v>
      </c>
      <c r="V37" s="36">
        <f t="shared" si="0"/>
        <v>49310</v>
      </c>
      <c r="Y37" s="36">
        <f>EOMONTH(V37,0)</f>
        <v>49340</v>
      </c>
    </row>
    <row r="38" spans="2:25" ht="11.25" customHeight="1" thickBot="1" x14ac:dyDescent="0.3">
      <c r="G38" s="22"/>
      <c r="H38" s="22"/>
      <c r="I38" s="22"/>
      <c r="J38" s="6"/>
      <c r="K38" s="28"/>
      <c r="L38" s="28"/>
      <c r="M38" s="28"/>
      <c r="N38" s="22"/>
      <c r="O38" s="22"/>
      <c r="P38" s="2" t="s">
        <v>6</v>
      </c>
      <c r="V38" s="36"/>
    </row>
    <row r="39" spans="2:25" ht="20.25" customHeight="1" thickTop="1" thickBot="1" x14ac:dyDescent="0.3">
      <c r="B39" s="11" t="str">
        <f>IF($U$5=20,"Anualidad",0)</f>
        <v>Anualidad</v>
      </c>
      <c r="C39" s="13">
        <f>IF($U$5=20,C37+1,0)</f>
        <v>17</v>
      </c>
      <c r="D39" s="6"/>
      <c r="E39" s="15">
        <f>IF($O$6&gt;V39,0,Y39)</f>
        <v>49705</v>
      </c>
      <c r="F39" s="12"/>
      <c r="G39" s="17">
        <f>IF(E39=0,"  ",+E39+1)</f>
        <v>49706</v>
      </c>
      <c r="H39" s="18" t="str">
        <f>IF(E39=0,"  ","  - ")</f>
        <v xml:space="preserve">  - </v>
      </c>
      <c r="I39" s="19">
        <f>IF(E39=0,"Pago en EPO ",EOMONTH(E39,3))</f>
        <v>49795</v>
      </c>
      <c r="J39" s="1" t="s">
        <v>6</v>
      </c>
      <c r="K39" s="23">
        <f>IF(E39=0," ",EOMONTH(E39,6))</f>
        <v>49887</v>
      </c>
      <c r="L39" s="1" t="s">
        <v>6</v>
      </c>
      <c r="M39" s="24">
        <f>IF(E39=0," ",EOMONTH(E39,9))</f>
        <v>49979</v>
      </c>
      <c r="N39" s="25" t="s">
        <v>6</v>
      </c>
      <c r="O39" s="26">
        <f>IF(E39=0," ",E41)</f>
        <v>50071</v>
      </c>
      <c r="P39" s="2" t="s">
        <v>6</v>
      </c>
      <c r="U39" s="2">
        <f>+U37+1</f>
        <v>17</v>
      </c>
      <c r="V39" s="36">
        <f t="shared" si="0"/>
        <v>49675</v>
      </c>
      <c r="Y39" s="36">
        <f>EOMONTH(V39,0)</f>
        <v>49705</v>
      </c>
    </row>
    <row r="40" spans="2:25" ht="11.25" customHeight="1" thickBot="1" x14ac:dyDescent="0.3">
      <c r="P40" s="2" t="s">
        <v>6</v>
      </c>
      <c r="V40" s="36"/>
    </row>
    <row r="41" spans="2:25" ht="20.25" customHeight="1" thickTop="1" thickBot="1" x14ac:dyDescent="0.3">
      <c r="B41" s="11" t="str">
        <f>IF($U$5=20,"Anualidad",0)</f>
        <v>Anualidad</v>
      </c>
      <c r="C41" s="13">
        <f>IF($U$5=20,C39+1,0)</f>
        <v>18</v>
      </c>
      <c r="D41" s="6"/>
      <c r="E41" s="15">
        <f>IF($O$6&gt;V41,0,Y41)</f>
        <v>50071</v>
      </c>
      <c r="F41" s="12"/>
      <c r="G41" s="17">
        <f>IF(E41=0,"  ",+E41+1)</f>
        <v>50072</v>
      </c>
      <c r="H41" s="18" t="str">
        <f>IF(E41=0,"  ","  - ")</f>
        <v xml:space="preserve">  - </v>
      </c>
      <c r="I41" s="19">
        <f>IF(E41=0,"Pago en EPO ",EOMONTH(E41,3))</f>
        <v>50160</v>
      </c>
      <c r="J41" s="1" t="s">
        <v>6</v>
      </c>
      <c r="K41" s="23">
        <f>IF(E41=0," ",EOMONTH(E41,6))</f>
        <v>50252</v>
      </c>
      <c r="L41" s="1" t="s">
        <v>6</v>
      </c>
      <c r="M41" s="24">
        <f>IF(E41=0," ",EOMONTH(E41,9))</f>
        <v>50344</v>
      </c>
      <c r="N41" s="25" t="s">
        <v>6</v>
      </c>
      <c r="O41" s="26">
        <f>IF(E41=0," ",E43)</f>
        <v>50436</v>
      </c>
      <c r="P41" s="2" t="s">
        <v>6</v>
      </c>
      <c r="U41" s="2">
        <f>+U39+1</f>
        <v>18</v>
      </c>
      <c r="V41" s="36">
        <f t="shared" si="0"/>
        <v>50041</v>
      </c>
      <c r="Y41" s="36">
        <f>EOMONTH(V41,0)</f>
        <v>50071</v>
      </c>
    </row>
    <row r="42" spans="2:25" ht="11.25" customHeight="1" thickBot="1" x14ac:dyDescent="0.3">
      <c r="P42" s="2" t="s">
        <v>6</v>
      </c>
      <c r="V42" s="36"/>
    </row>
    <row r="43" spans="2:25" ht="20.25" customHeight="1" thickTop="1" thickBot="1" x14ac:dyDescent="0.3">
      <c r="B43" s="11" t="str">
        <f>IF($U$5=20,"Anualidad",0)</f>
        <v>Anualidad</v>
      </c>
      <c r="C43" s="13">
        <f>IF($U$5=20,C41+1,0)</f>
        <v>19</v>
      </c>
      <c r="D43" s="6"/>
      <c r="E43" s="15">
        <f>IF($O$6&gt;V43,0,Y43)</f>
        <v>50436</v>
      </c>
      <c r="F43" s="12"/>
      <c r="G43" s="17">
        <f>IF(E43=0,"  ",+E43+1)</f>
        <v>50437</v>
      </c>
      <c r="H43" s="18" t="str">
        <f>IF(E43=0,"  ","  - ")</f>
        <v xml:space="preserve">  - </v>
      </c>
      <c r="I43" s="19">
        <f>IF(E43=0,"Pago en EPO ",EOMONTH(E43,3))</f>
        <v>50525</v>
      </c>
      <c r="J43" s="1" t="s">
        <v>6</v>
      </c>
      <c r="K43" s="23">
        <f>IF(E43=0," ",EOMONTH(E43,6))</f>
        <v>50617</v>
      </c>
      <c r="L43" s="1" t="s">
        <v>6</v>
      </c>
      <c r="M43" s="24">
        <f>IF(E43=0," ",EOMONTH(E43,9))</f>
        <v>50709</v>
      </c>
      <c r="N43" s="25" t="s">
        <v>6</v>
      </c>
      <c r="O43" s="26">
        <f>IF(E43=0," ",E45)</f>
        <v>50801</v>
      </c>
      <c r="P43" s="2" t="s">
        <v>6</v>
      </c>
      <c r="U43" s="2">
        <f>+U41+1</f>
        <v>19</v>
      </c>
      <c r="V43" s="36">
        <f t="shared" si="0"/>
        <v>50406</v>
      </c>
      <c r="Y43" s="36">
        <f>EOMONTH(V43,0)</f>
        <v>50436</v>
      </c>
    </row>
    <row r="44" spans="2:25" ht="15.75" thickBot="1" x14ac:dyDescent="0.3">
      <c r="P44" s="2" t="s">
        <v>6</v>
      </c>
      <c r="V44" s="36"/>
    </row>
    <row r="45" spans="2:25" ht="22.5" thickTop="1" thickBot="1" x14ac:dyDescent="0.3">
      <c r="B45" s="11" t="str">
        <f>IF($U$5=20,"Anualidad",0)</f>
        <v>Anualidad</v>
      </c>
      <c r="C45" s="13">
        <f>IF($U$5=20,C43+1,0)</f>
        <v>20</v>
      </c>
      <c r="D45" s="6"/>
      <c r="E45" s="15">
        <f>IF($O$6&gt;V45,0,Y45)</f>
        <v>50801</v>
      </c>
      <c r="F45" s="12"/>
      <c r="G45" s="17">
        <f>IF(E45=0,"  ",+E45+1)</f>
        <v>50802</v>
      </c>
      <c r="H45" s="18" t="str">
        <f>IF(E45=0,"  ","  - ")</f>
        <v xml:space="preserve">  - </v>
      </c>
      <c r="I45" s="19">
        <f>IF(E45=0,"Pago en EPO ",EOMONTH(E45,3))</f>
        <v>50890</v>
      </c>
      <c r="J45" s="1" t="s">
        <v>6</v>
      </c>
      <c r="K45" s="23">
        <f>IF(E45=0," ",EOMONTH(E45,6))</f>
        <v>50982</v>
      </c>
      <c r="L45" s="1" t="s">
        <v>6</v>
      </c>
      <c r="M45" s="24">
        <f>IF(E45=0," ",EOMONTH(E45,9))</f>
        <v>51074</v>
      </c>
      <c r="N45" s="25" t="s">
        <v>6</v>
      </c>
      <c r="O45" s="26" t="str">
        <f>IF(E45=0," "," - ")</f>
        <v xml:space="preserve"> - </v>
      </c>
      <c r="P45" s="2" t="s">
        <v>6</v>
      </c>
      <c r="U45" s="2">
        <f>+U43+1</f>
        <v>20</v>
      </c>
      <c r="V45" s="36">
        <f t="shared" si="0"/>
        <v>50771</v>
      </c>
      <c r="Y45" s="36">
        <f>EOMONTH(V45,0)</f>
        <v>50801</v>
      </c>
    </row>
    <row r="48" spans="2:25" x14ac:dyDescent="0.25">
      <c r="B48" s="51" t="s">
        <v>14</v>
      </c>
      <c r="E48" s="33" t="s">
        <v>12</v>
      </c>
      <c r="G48" s="34" t="s">
        <v>13</v>
      </c>
      <c r="H48" s="42"/>
      <c r="I48" s="43">
        <f ca="1">+V4</f>
        <v>44718</v>
      </c>
    </row>
    <row r="49" spans="2:7" x14ac:dyDescent="0.25">
      <c r="E49" s="33"/>
      <c r="F49" s="6"/>
      <c r="G49" s="34" t="s">
        <v>18</v>
      </c>
    </row>
    <row r="50" spans="2:7" x14ac:dyDescent="0.25">
      <c r="C50" s="36"/>
      <c r="G50" s="34" t="str">
        <f ca="1">IF(U5=20,IF(M45&lt;V4," - Actualmente no procede el pago de ninguna anualidad",""),IF(M25&lt;V4," - Actualmente no procede el pago de ninguna anualidad",""))</f>
        <v/>
      </c>
    </row>
    <row r="51" spans="2:7" x14ac:dyDescent="0.25">
      <c r="B51" s="46" t="s">
        <v>20</v>
      </c>
    </row>
  </sheetData>
  <sheetProtection algorithmName="SHA-512" hashValue="tVT1IO1e666lA0Q3BYEimmTzTAXGhnQfSgT3OWz9O8NbLLeBXJ9XmQVvIPnGsKiMYLUVOxdnnvNODAOPATDjHw==" saltValue="crfc9qsZtVxQhudHPUCuWw==" spinCount="100000" sheet="1" objects="1" scenarios="1" selectLockedCells="1"/>
  <conditionalFormatting sqref="E29:F29 E11:O28 E30:O45">
    <cfRule type="cellIs" dxfId="57" priority="81" operator="between">
      <formula>1</formula>
      <formula>$V$4</formula>
    </cfRule>
  </conditionalFormatting>
  <conditionalFormatting sqref="C27">
    <cfRule type="cellIs" dxfId="56" priority="69" operator="equal">
      <formula>0</formula>
    </cfRule>
  </conditionalFormatting>
  <conditionalFormatting sqref="C45 C43 C41 C39 C37 C35 C33 C31 C29">
    <cfRule type="cellIs" dxfId="55" priority="67" operator="equal">
      <formula>0</formula>
    </cfRule>
  </conditionalFormatting>
  <conditionalFormatting sqref="B27 B29 B31 B33 B35 B37 B39 B41 B43 B45 E27 E29 E31 E33 E35 E37 E39 E41 E43 E45">
    <cfRule type="cellIs" dxfId="54" priority="66" operator="equal">
      <formula>0</formula>
    </cfRule>
  </conditionalFormatting>
  <conditionalFormatting sqref="G31:O31 G33:O33 G35:O35 G37:O37 G39:O39 G41:O41 G43:O43 G27:O27 G45:O45">
    <cfRule type="cellIs" dxfId="53" priority="62" operator="between">
      <formula>0</formula>
      <formula>400</formula>
    </cfRule>
  </conditionalFormatting>
  <conditionalFormatting sqref="H11 H13 H15 H17 H19 H21 H23 H25">
    <cfRule type="cellIs" dxfId="52" priority="61" operator="between">
      <formula>0</formula>
      <formula>400</formula>
    </cfRule>
  </conditionalFormatting>
  <conditionalFormatting sqref="J11 J13 J15 J17 J19 J21 J23 J25">
    <cfRule type="cellIs" dxfId="51" priority="60" operator="between">
      <formula>0</formula>
      <formula>400</formula>
    </cfRule>
  </conditionalFormatting>
  <conditionalFormatting sqref="L11 M26 L13 L15 L17 L19 L21 L23 L25">
    <cfRule type="cellIs" dxfId="50" priority="59" operator="between">
      <formula>0</formula>
      <formula>400</formula>
    </cfRule>
  </conditionalFormatting>
  <conditionalFormatting sqref="E11:P11 E12:O25">
    <cfRule type="cellIs" dxfId="49" priority="58" operator="between">
      <formula>0</formula>
      <formula>400</formula>
    </cfRule>
  </conditionalFormatting>
  <conditionalFormatting sqref="G11:O11">
    <cfRule type="cellIs" dxfId="48" priority="55" operator="between">
      <formula>0</formula>
      <formula>400</formula>
    </cfRule>
  </conditionalFormatting>
  <conditionalFormatting sqref="P12:P33">
    <cfRule type="cellIs" dxfId="47" priority="54" operator="between">
      <formula>0</formula>
      <formula>400</formula>
    </cfRule>
  </conditionalFormatting>
  <conditionalFormatting sqref="P34:P45">
    <cfRule type="cellIs" dxfId="46" priority="53" operator="between">
      <formula>0</formula>
      <formula>400</formula>
    </cfRule>
  </conditionalFormatting>
  <conditionalFormatting sqref="G13:O13">
    <cfRule type="cellIs" dxfId="45" priority="52" operator="between">
      <formula>0</formula>
      <formula>400</formula>
    </cfRule>
  </conditionalFormatting>
  <conditionalFormatting sqref="G15:O15">
    <cfRule type="cellIs" dxfId="44" priority="51" operator="between">
      <formula>0</formula>
      <formula>400</formula>
    </cfRule>
  </conditionalFormatting>
  <conditionalFormatting sqref="G17:O17">
    <cfRule type="cellIs" dxfId="43" priority="50" operator="between">
      <formula>0</formula>
      <formula>400</formula>
    </cfRule>
  </conditionalFormatting>
  <conditionalFormatting sqref="G19:O19">
    <cfRule type="cellIs" dxfId="42" priority="49" operator="between">
      <formula>0</formula>
      <formula>400</formula>
    </cfRule>
  </conditionalFormatting>
  <conditionalFormatting sqref="G21:O21">
    <cfRule type="cellIs" dxfId="41" priority="48" operator="between">
      <formula>0</formula>
      <formula>400</formula>
    </cfRule>
  </conditionalFormatting>
  <conditionalFormatting sqref="G23:O23">
    <cfRule type="cellIs" dxfId="40" priority="47" operator="between">
      <formula>0</formula>
      <formula>400</formula>
    </cfRule>
  </conditionalFormatting>
  <conditionalFormatting sqref="G25:O25">
    <cfRule type="cellIs" dxfId="39" priority="46" operator="between">
      <formula>0</formula>
      <formula>400</formula>
    </cfRule>
  </conditionalFormatting>
  <conditionalFormatting sqref="H27">
    <cfRule type="cellIs" dxfId="38" priority="45" operator="between">
      <formula>0</formula>
      <formula>400</formula>
    </cfRule>
  </conditionalFormatting>
  <conditionalFormatting sqref="J27">
    <cfRule type="cellIs" dxfId="37" priority="44" operator="between">
      <formula>0</formula>
      <formula>400</formula>
    </cfRule>
  </conditionalFormatting>
  <conditionalFormatting sqref="L27">
    <cfRule type="cellIs" dxfId="36" priority="43" operator="between">
      <formula>0</formula>
      <formula>400</formula>
    </cfRule>
  </conditionalFormatting>
  <conditionalFormatting sqref="G27:O27">
    <cfRule type="cellIs" dxfId="35" priority="42" operator="between">
      <formula>0</formula>
      <formula>400</formula>
    </cfRule>
  </conditionalFormatting>
  <conditionalFormatting sqref="G27:O27">
    <cfRule type="cellIs" dxfId="34" priority="41" operator="between">
      <formula>0</formula>
      <formula>400</formula>
    </cfRule>
  </conditionalFormatting>
  <conditionalFormatting sqref="G29:J29 L29 N29:O29">
    <cfRule type="cellIs" dxfId="33" priority="34" operator="between">
      <formula>1</formula>
      <formula>$V$4</formula>
    </cfRule>
  </conditionalFormatting>
  <conditionalFormatting sqref="H43 H41 H39 H37 H35 H33 H31 H29">
    <cfRule type="cellIs" dxfId="32" priority="33" operator="between">
      <formula>0</formula>
      <formula>400</formula>
    </cfRule>
  </conditionalFormatting>
  <conditionalFormatting sqref="J43 J41 J39 J37 J35 J33 J31 J29">
    <cfRule type="cellIs" dxfId="31" priority="32" operator="between">
      <formula>0</formula>
      <formula>400</formula>
    </cfRule>
  </conditionalFormatting>
  <conditionalFormatting sqref="L43 L41 L39 L37 L35 L33 L31 L29">
    <cfRule type="cellIs" dxfId="30" priority="31" operator="between">
      <formula>0</formula>
      <formula>400</formula>
    </cfRule>
  </conditionalFormatting>
  <conditionalFormatting sqref="G43:O43 G41:O41 G39:O39 G37:O37 G35:O35 G33:O33 G31:O31 G29:J29 L29 N29:O29">
    <cfRule type="cellIs" dxfId="29" priority="30" operator="between">
      <formula>0</formula>
      <formula>400</formula>
    </cfRule>
  </conditionalFormatting>
  <conditionalFormatting sqref="G43:O43 G41:O41 G39:O39 G37:O37 G35:O35 G33:O33 G31:O31 G29:J29 L29 N29:O29">
    <cfRule type="cellIs" dxfId="28" priority="29" operator="between">
      <formula>0</formula>
      <formula>400</formula>
    </cfRule>
  </conditionalFormatting>
  <conditionalFormatting sqref="H45">
    <cfRule type="cellIs" dxfId="27" priority="28" operator="between">
      <formula>0</formula>
      <formula>400</formula>
    </cfRule>
  </conditionalFormatting>
  <conditionalFormatting sqref="J45">
    <cfRule type="cellIs" dxfId="26" priority="27" operator="between">
      <formula>0</formula>
      <formula>400</formula>
    </cfRule>
  </conditionalFormatting>
  <conditionalFormatting sqref="L45">
    <cfRule type="cellIs" dxfId="25" priority="26" operator="between">
      <formula>0</formula>
      <formula>400</formula>
    </cfRule>
  </conditionalFormatting>
  <conditionalFormatting sqref="G45:M45">
    <cfRule type="cellIs" dxfId="24" priority="25" operator="between">
      <formula>0</formula>
      <formula>400</formula>
    </cfRule>
  </conditionalFormatting>
  <conditionalFormatting sqref="G45:M45">
    <cfRule type="cellIs" dxfId="23" priority="24" operator="between">
      <formula>0</formula>
      <formula>400</formula>
    </cfRule>
  </conditionalFormatting>
  <conditionalFormatting sqref="I11:I45">
    <cfRule type="containsText" dxfId="22" priority="23" operator="containsText" text="PAGO EN EPO">
      <formula>NOT(ISERROR(SEARCH("PAGO EN EPO",I11)))</formula>
    </cfRule>
  </conditionalFormatting>
  <conditionalFormatting sqref="I45 I43 I41 I39 I37 I35 I33 I31 I29 I27 I25 I23 I21 I19">
    <cfRule type="cellIs" dxfId="21" priority="22" operator="between">
      <formula>0</formula>
      <formula>400</formula>
    </cfRule>
  </conditionalFormatting>
  <conditionalFormatting sqref="I45 I43 I41 I39 I37 I35 I33 I31 I29 I27">
    <cfRule type="cellIs" dxfId="20" priority="21" operator="between">
      <formula>0</formula>
      <formula>400</formula>
    </cfRule>
  </conditionalFormatting>
  <conditionalFormatting sqref="I29">
    <cfRule type="cellIs" dxfId="19" priority="20" operator="between">
      <formula>1</formula>
      <formula>$V$4</formula>
    </cfRule>
  </conditionalFormatting>
  <conditionalFormatting sqref="I23 I21 I19 I17">
    <cfRule type="cellIs" dxfId="18" priority="19" operator="between">
      <formula>0</formula>
      <formula>400</formula>
    </cfRule>
  </conditionalFormatting>
  <conditionalFormatting sqref="I45 I43 I41 I39 I37 I35 I33 I31 I29 I27 I25">
    <cfRule type="cellIs" dxfId="17" priority="18" operator="between">
      <formula>0</formula>
      <formula>400</formula>
    </cfRule>
  </conditionalFormatting>
  <conditionalFormatting sqref="I45 I43 I41 I39 I37 I35 I33 I31 I29 I27">
    <cfRule type="cellIs" dxfId="16" priority="17" operator="between">
      <formula>0</formula>
      <formula>400</formula>
    </cfRule>
  </conditionalFormatting>
  <conditionalFormatting sqref="I29">
    <cfRule type="cellIs" dxfId="15" priority="16" operator="between">
      <formula>1</formula>
      <formula>$V$4</formula>
    </cfRule>
  </conditionalFormatting>
  <conditionalFormatting sqref="I23 I21 I19 I17 I15">
    <cfRule type="cellIs" dxfId="14" priority="15" operator="between">
      <formula>0</formula>
      <formula>400</formula>
    </cfRule>
  </conditionalFormatting>
  <conditionalFormatting sqref="I45 I43 I41 I39 I37 I35 I33 I31 I29 I27 I25">
    <cfRule type="cellIs" dxfId="13" priority="14" operator="between">
      <formula>0</formula>
      <formula>400</formula>
    </cfRule>
  </conditionalFormatting>
  <conditionalFormatting sqref="I45 I43 I41 I39 I37 I35 I33 I31 I29 I27 I25">
    <cfRule type="cellIs" dxfId="12" priority="13" operator="between">
      <formula>0</formula>
      <formula>400</formula>
    </cfRule>
  </conditionalFormatting>
  <conditionalFormatting sqref="I45 I43 I41 I39 I37 I35 I33 I31 I29 I27 I25">
    <cfRule type="cellIs" dxfId="11" priority="12" operator="between">
      <formula>0</formula>
      <formula>400</formula>
    </cfRule>
  </conditionalFormatting>
  <conditionalFormatting sqref="I45 I43 I41 I39 I37 I35 I33 I31 I29 I27">
    <cfRule type="cellIs" dxfId="10" priority="11" operator="between">
      <formula>0</formula>
      <formula>400</formula>
    </cfRule>
  </conditionalFormatting>
  <conditionalFormatting sqref="I29">
    <cfRule type="cellIs" dxfId="9" priority="10" operator="between">
      <formula>1</formula>
      <formula>$V$4</formula>
    </cfRule>
  </conditionalFormatting>
  <conditionalFormatting sqref="I11">
    <cfRule type="cellIs" dxfId="8" priority="9" operator="between">
      <formula>0</formula>
      <formula>400</formula>
    </cfRule>
  </conditionalFormatting>
  <conditionalFormatting sqref="K45 K43 K41 K39 K37 K35 K33 K31 K29 K27 K25 K23 K21 K19 K17 K15 K13">
    <cfRule type="cellIs" dxfId="7" priority="8" operator="between">
      <formula>0</formula>
      <formula>400</formula>
    </cfRule>
  </conditionalFormatting>
  <conditionalFormatting sqref="K45 K43 K41 K39 K37 K35 K33 K31 K29 K27">
    <cfRule type="cellIs" dxfId="6" priority="7" operator="between">
      <formula>0</formula>
      <formula>400</formula>
    </cfRule>
  </conditionalFormatting>
  <conditionalFormatting sqref="K29">
    <cfRule type="cellIs" dxfId="5" priority="6" operator="between">
      <formula>1</formula>
      <formula>$V$4</formula>
    </cfRule>
  </conditionalFormatting>
  <conditionalFormatting sqref="M13">
    <cfRule type="cellIs" dxfId="4" priority="5" operator="between">
      <formula>0</formula>
      <formula>400</formula>
    </cfRule>
  </conditionalFormatting>
  <conditionalFormatting sqref="M45 M43 M41 M39 M37 M35 M33 M31 M29 M27 M25 M23 M21 M19 M17 M15">
    <cfRule type="cellIs" dxfId="3" priority="4" operator="between">
      <formula>0</formula>
      <formula>400</formula>
    </cfRule>
  </conditionalFormatting>
  <conditionalFormatting sqref="M45 M43 M41 M39 M37 M35 M33 M31 M29 M27 M25 M23 M21 M19 M17 M15">
    <cfRule type="cellIs" dxfId="2" priority="3" operator="between">
      <formula>0</formula>
      <formula>400</formula>
    </cfRule>
  </conditionalFormatting>
  <conditionalFormatting sqref="M45 M43 M41 M39 M37 M35 M33 M31 M29 M27">
    <cfRule type="cellIs" dxfId="1" priority="2" operator="between">
      <formula>0</formula>
      <formula>400</formula>
    </cfRule>
  </conditionalFormatting>
  <conditionalFormatting sqref="M29">
    <cfRule type="cellIs" dxfId="0" priority="1" operator="between">
      <formula>1</formula>
      <formula>$V$4</formula>
    </cfRule>
  </conditionalFormatting>
  <dataValidations count="3">
    <dataValidation type="date" allowBlank="1" showInputMessage="1" showErrorMessage="1" errorTitle="Fecha" error="Formato de fecha dd/mm/aaaa_x000a_Fechas entre 01/01/2000 y 31/12/2100_x000a_No puede ser mayor que la fecha de concesión" sqref="E6">
      <formula1>1/1/2000</formula1>
      <formula2>O6</formula2>
    </dataValidation>
    <dataValidation type="date" allowBlank="1" showInputMessage="1" showErrorMessage="1" errorTitle="Fecha" error="Formato de fecha dd/mm/aaaa_x000a_Fechas entre Fecha de presentación_x000a_y 31/12/2100" sqref="O6">
      <formula1>E6</formula1>
      <formula2>73415</formula2>
    </dataValidation>
    <dataValidation allowBlank="1" showInputMessage="1" showErrorMessage="1" errorTitle="Días festivos" promptTitle="Aviso" prompt="Esta calculadora de anualidades realiza una estimación que se facilita únicamente con fines informativos, no siendo sus resultados vinculantes jurídicamente. En cualquier caso, los plazos legales serán los que establece la normativa vigente." sqref="B48"/>
  </dataValidations>
  <pageMargins left="0.25" right="0.25" top="0.75" bottom="0.75" header="0.3" footer="0.3"/>
  <pageSetup paperSize="9" scale="80"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2022-05-16T17:10:14Z</cp:lastPrinted>
  <dcterms:created xsi:type="dcterms:W3CDTF">2020-06-07T09:25:25Z</dcterms:created>
  <dcterms:modified xsi:type="dcterms:W3CDTF">2022-06-06T07:35:15Z</dcterms:modified>
</cp:coreProperties>
</file>