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ESTADISTICA\4 ANUAL\9 UNIV CSIC\Universidad\2023\"/>
    </mc:Choice>
  </mc:AlternateContent>
  <bookViews>
    <workbookView xWindow="360" yWindow="465" windowWidth="14940" windowHeight="8145" tabRatio="322"/>
  </bookViews>
  <sheets>
    <sheet name="Evolución PCTs" sheetId="16" r:id="rId1"/>
  </sheets>
  <definedNames>
    <definedName name="_xlnm._FilterDatabase" localSheetId="0" hidden="1">'Evolución PCTs'!$A$4:$M$56</definedName>
    <definedName name="_xlnm.Print_Area" localSheetId="0">'Evolución PCTs'!$A$1:$M$101</definedName>
    <definedName name="_xlnm.Print_Titles" localSheetId="0">'Evolución PCTs'!$1:$12</definedName>
  </definedNames>
  <calcPr calcId="162913"/>
</workbook>
</file>

<file path=xl/calcChain.xml><?xml version="1.0" encoding="utf-8"?>
<calcChain xmlns="http://schemas.openxmlformats.org/spreadsheetml/2006/main">
  <c r="C61" i="16" l="1"/>
  <c r="D61" i="16"/>
  <c r="E61" i="16"/>
  <c r="F61" i="16"/>
  <c r="I61" i="16"/>
  <c r="G61" i="16"/>
  <c r="H61" i="16"/>
  <c r="J61" i="16"/>
  <c r="K61" i="16"/>
  <c r="B61" i="16"/>
  <c r="M13" i="16" l="1"/>
  <c r="M60" i="16" l="1"/>
  <c r="M56" i="16"/>
  <c r="M51" i="16"/>
  <c r="M54" i="16"/>
  <c r="M48" i="16"/>
  <c r="M57" i="16"/>
  <c r="M50" i="16"/>
  <c r="M43" i="16"/>
  <c r="M42" i="16"/>
  <c r="M47" i="16"/>
  <c r="M41" i="16"/>
  <c r="M39" i="16"/>
  <c r="M40" i="16"/>
  <c r="M38" i="16"/>
  <c r="M36" i="16"/>
  <c r="M32" i="16"/>
  <c r="M34" i="16"/>
  <c r="M33" i="16"/>
  <c r="M35" i="16"/>
  <c r="M28" i="16"/>
  <c r="M27" i="16"/>
  <c r="M30" i="16"/>
  <c r="M45" i="16"/>
  <c r="M25" i="16"/>
  <c r="M26" i="16"/>
  <c r="M31" i="16"/>
  <c r="M29" i="16"/>
  <c r="M23" i="16"/>
  <c r="M18" i="16"/>
  <c r="M22" i="16"/>
  <c r="M20" i="16"/>
  <c r="M21" i="16"/>
  <c r="M24" i="16"/>
  <c r="M16" i="16"/>
  <c r="M19" i="16"/>
  <c r="M17" i="16"/>
  <c r="M14" i="16"/>
  <c r="M15" i="16"/>
  <c r="L58" i="16"/>
  <c r="L60" i="16"/>
  <c r="L56" i="16"/>
  <c r="L51" i="16"/>
  <c r="L59" i="16"/>
  <c r="L52" i="16"/>
  <c r="L54" i="16"/>
  <c r="L48" i="16"/>
  <c r="L57" i="16"/>
  <c r="L53" i="16"/>
  <c r="L50" i="16"/>
  <c r="L43" i="16"/>
  <c r="L42" i="16"/>
  <c r="L47" i="16"/>
  <c r="L49" i="16"/>
  <c r="L41" i="16"/>
  <c r="L39" i="16"/>
  <c r="L46" i="16"/>
  <c r="L40" i="16"/>
  <c r="L55" i="16"/>
  <c r="L44" i="16"/>
  <c r="L38" i="16"/>
  <c r="L36" i="16"/>
  <c r="L32" i="16"/>
  <c r="L34" i="16"/>
  <c r="L37" i="16"/>
  <c r="L33" i="16"/>
  <c r="L35" i="16"/>
  <c r="L28" i="16"/>
  <c r="L27" i="16"/>
  <c r="L30" i="16"/>
  <c r="L45" i="16"/>
  <c r="L25" i="16"/>
  <c r="L26" i="16"/>
  <c r="L31" i="16"/>
  <c r="L29" i="16"/>
  <c r="L23" i="16"/>
  <c r="L18" i="16"/>
  <c r="L22" i="16"/>
  <c r="L20" i="16"/>
  <c r="L21" i="16"/>
  <c r="L24" i="16"/>
  <c r="L16" i="16"/>
  <c r="L19" i="16"/>
  <c r="L17" i="16"/>
  <c r="L14" i="16"/>
  <c r="L15" i="16"/>
  <c r="L13" i="16"/>
  <c r="L61" i="16" l="1"/>
</calcChain>
</file>

<file path=xl/sharedStrings.xml><?xml version="1.0" encoding="utf-8"?>
<sst xmlns="http://schemas.openxmlformats.org/spreadsheetml/2006/main" count="81" uniqueCount="72">
  <si>
    <t>UNIVERSIDAD DE OVIEDO</t>
  </si>
  <si>
    <t>UNIVERSIDAD DE ZARAGOZA</t>
  </si>
  <si>
    <t>SOLICITANTES</t>
  </si>
  <si>
    <t>Unidad de Apoyo Dirección General</t>
  </si>
  <si>
    <t>UNIVERSIDAD PABLO DE OLAVIDE</t>
  </si>
  <si>
    <t>UNIVERSIDAD REY JUAN CARLOS</t>
  </si>
  <si>
    <t>UNIVERSIDAD DE LA LAGUNA</t>
  </si>
  <si>
    <t>UNIVERSIDAD DE ALICANTE</t>
  </si>
  <si>
    <t>UNIVERSIDAD DE MURCIA</t>
  </si>
  <si>
    <t>UNIVERSIDAD DE CÁDIZ</t>
  </si>
  <si>
    <t>UNIVERSIDAD DE VALLADOLID</t>
  </si>
  <si>
    <t>UNIVERSIDAD DE HUELVA</t>
  </si>
  <si>
    <t>UNIVERSIDAD DE ALMERÍA</t>
  </si>
  <si>
    <t>UNIVERSIDAD DE MÁLAGA</t>
  </si>
  <si>
    <t>UNIVERSIDAD DE CÓRDOBA</t>
  </si>
  <si>
    <t>UNIVERSIDAD DE GRANADA</t>
  </si>
  <si>
    <t>UNIVERSIDAD DE ALCALÁ</t>
  </si>
  <si>
    <t>Servicio de Estadísticas y Estudios</t>
  </si>
  <si>
    <t>UNIVERSIDAD DE BURGOS</t>
  </si>
  <si>
    <t>UNIVERSIDAD DE CANTABRIA</t>
  </si>
  <si>
    <t>UNIVERSIDAD DE LA RIOJA</t>
  </si>
  <si>
    <t>UNIVERSIDAD DE EXTREMADURA</t>
  </si>
  <si>
    <t>UNIVERSIDAD AUTÓNOMA DE BARCELONA</t>
  </si>
  <si>
    <t>UNIVERSIDAD AUTÓNOMA DE MADRID</t>
  </si>
  <si>
    <t>UNIVERSIDAD COMPLUTENSE DE MADRID</t>
  </si>
  <si>
    <t>UNIVERSIDAD DE JAÉN</t>
  </si>
  <si>
    <t>UNIVERSIDAD DE SEVILLA</t>
  </si>
  <si>
    <t>UNIVERSIDAD MIGUEL HERNÁNDEZ DE ELCHE</t>
  </si>
  <si>
    <t>UNIVERSIDAD POLITÉCNICA DE MADRID</t>
  </si>
  <si>
    <t>UNIVERSIDAD PÚBLICA DE NAVARRA</t>
  </si>
  <si>
    <t>UNIVERSIDADE DE SANTIAGO DE COMPOSTELA</t>
  </si>
  <si>
    <t>UNIVERSIDAD DEL PAÍS VASCO</t>
  </si>
  <si>
    <t>UNIVERSIDAD CARLOS III DE MADRID</t>
  </si>
  <si>
    <t>UNIVERSITAT DE BARCELONA</t>
  </si>
  <si>
    <t>UNIVERSITAT DE LES ILLES BALEARS</t>
  </si>
  <si>
    <t>UNIVERSIDADE DA CORUÑA</t>
  </si>
  <si>
    <t>UNIVERSITAT DE GIRONA</t>
  </si>
  <si>
    <t>UNIVERSITAT ROVIRA I VIRGILI</t>
  </si>
  <si>
    <t>UNIVERSIDAD DE LEÓN</t>
  </si>
  <si>
    <t>UNIVERSIDADE DE VIGO</t>
  </si>
  <si>
    <t>UNIVERSITAT POMPEU FABRA</t>
  </si>
  <si>
    <t>UNIVERSIDAD DE SALAMANCA</t>
  </si>
  <si>
    <t>UNIVERSIDAD DE CASTILLA LA MANCHA</t>
  </si>
  <si>
    <t>UNIVERSITAT DE LLEIDA</t>
  </si>
  <si>
    <t>UNIVERSIDAD DE LAS PALMAS DE GRAN CANARIA</t>
  </si>
  <si>
    <t>UNIVERSIDAD POLITÉCNICA DE CARTAGENA</t>
  </si>
  <si>
    <t>UNIVERSITAT JAUME I</t>
  </si>
  <si>
    <t>2014</t>
  </si>
  <si>
    <t>2015</t>
  </si>
  <si>
    <t>2016</t>
  </si>
  <si>
    <t>2017</t>
  </si>
  <si>
    <t>2018</t>
  </si>
  <si>
    <t>2019</t>
  </si>
  <si>
    <t>2020</t>
  </si>
  <si>
    <t/>
  </si>
  <si>
    <r>
      <rPr>
        <b/>
        <sz val="11"/>
        <rFont val="Arial"/>
        <family val="2"/>
      </rPr>
      <t>Notas</t>
    </r>
    <r>
      <rPr>
        <i/>
        <sz val="11"/>
        <rFont val="Arial"/>
        <family val="2"/>
      </rPr>
      <t>:</t>
    </r>
  </si>
  <si>
    <t>-   Esta estadística tiene en cuenta todos los solicitantes de cada solicitud</t>
  </si>
  <si>
    <t>-   En la tabla se recogen las solicitudes de Patentes vía PCT presentadas en la OEPM y por tanto, no se inlcuyen las presentadas directamente en OMPI</t>
  </si>
  <si>
    <r>
      <t xml:space="preserve">Fuente: </t>
    </r>
    <r>
      <rPr>
        <i/>
        <sz val="11"/>
        <rFont val="Arial"/>
        <family val="2"/>
      </rPr>
      <t>Bases de datos de la OEPM</t>
    </r>
  </si>
  <si>
    <t>2021</t>
  </si>
  <si>
    <t>UNIVERSITAT DE VALENCIA</t>
  </si>
  <si>
    <t>UNIVERSIDAD NACIONAL DE EDUCACIÓN A DISTANCIA (UNED)</t>
  </si>
  <si>
    <t>UNIVERSITAT POLITÉCNICA DE CATALUNYA</t>
  </si>
  <si>
    <t>UNIVERSITAT POLITÉCNICA DE VALENCIA</t>
  </si>
  <si>
    <t xml:space="preserve"> - </t>
  </si>
  <si>
    <t>2022</t>
  </si>
  <si>
    <t>2023</t>
  </si>
  <si>
    <t>Tasa de variación
2023-2022</t>
  </si>
  <si>
    <t>Total  
2014-2023</t>
  </si>
  <si>
    <t>Solicitudes de Patentes Vía PCT presentadas en la OEPM por Universidades Públicas</t>
  </si>
  <si>
    <t>Total</t>
  </si>
  <si>
    <t>-   La tabla está ordenada de mayor a menor número de solicitudes en todo el periodo y en caso de igualdad de mayor a menor solicitudes en el 2023 o años anteriores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</si>
</sst>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6" formatCode="#,##0_ ;\-#,##0\ "/>
  </numFmts>
  <fonts count="19" x14ac:knownFonts="1">
    <font>
      <sz val="10"/>
      <name val="Arial"/>
    </font>
    <font>
      <sz val="10"/>
      <color indexed="8"/>
      <name val="Arial"/>
      <family val="2"/>
    </font>
    <font>
      <b/>
      <sz val="10"/>
      <name val="Arial"/>
      <family val="2"/>
    </font>
    <font>
      <b/>
      <i/>
      <sz val="11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b/>
      <sz val="11"/>
      <color indexed="8"/>
      <name val="Arial"/>
      <family val="2"/>
    </font>
    <font>
      <b/>
      <i/>
      <sz val="12"/>
      <name val="Arial"/>
      <family val="2"/>
    </font>
    <font>
      <i/>
      <sz val="12"/>
      <name val="Arial"/>
      <family val="2"/>
    </font>
    <font>
      <b/>
      <sz val="10"/>
      <color theme="1"/>
      <name val="Arial"/>
      <family val="2"/>
    </font>
    <font>
      <b/>
      <sz val="16"/>
      <name val="Arial"/>
      <family val="2"/>
    </font>
    <font>
      <i/>
      <sz val="12"/>
      <name val="Arial Narrow"/>
      <family val="2"/>
    </font>
    <font>
      <sz val="10"/>
      <name val="Arial"/>
    </font>
    <font>
      <b/>
      <sz val="8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7" fillId="0" borderId="0" applyFont="0" applyFill="0" applyBorder="0" applyAlignment="0" applyProtection="0"/>
  </cellStyleXfs>
  <cellXfs count="34">
    <xf numFmtId="0" fontId="0" fillId="0" borderId="0" xfId="0"/>
    <xf numFmtId="0" fontId="0" fillId="0" borderId="0" xfId="0" applyAlignment="1">
      <alignment vertical="center"/>
    </xf>
    <xf numFmtId="0" fontId="6" fillId="0" borderId="0" xfId="0" applyNumberFormat="1" applyFont="1" applyBorder="1" applyAlignment="1" applyProtection="1">
      <protection locked="0"/>
    </xf>
    <xf numFmtId="0" fontId="6" fillId="0" borderId="0" xfId="0" applyNumberFormat="1" applyFont="1" applyFill="1" applyBorder="1" applyAlignment="1" applyProtection="1">
      <protection locked="0"/>
    </xf>
    <xf numFmtId="0" fontId="9" fillId="0" borderId="1" xfId="0" applyNumberFormat="1" applyFont="1" applyFill="1" applyBorder="1" applyAlignment="1">
      <alignment horizontal="center" vertical="center"/>
    </xf>
    <xf numFmtId="0" fontId="7" fillId="0" borderId="0" xfId="0" applyNumberFormat="1" applyFont="1" applyBorder="1" applyAlignment="1" applyProtection="1">
      <alignment horizontal="center"/>
      <protection locked="0"/>
    </xf>
    <xf numFmtId="0" fontId="7" fillId="0" borderId="0" xfId="0" applyFont="1" applyBorder="1" applyAlignment="1">
      <alignment horizontal="center"/>
    </xf>
    <xf numFmtId="0" fontId="7" fillId="0" borderId="0" xfId="0" applyFont="1"/>
    <xf numFmtId="1" fontId="9" fillId="0" borderId="1" xfId="0" applyNumberFormat="1" applyFont="1" applyFill="1" applyBorder="1" applyAlignment="1">
      <alignment horizontal="center" vertical="center"/>
    </xf>
    <xf numFmtId="0" fontId="12" fillId="0" borderId="2" xfId="0" applyFont="1" applyBorder="1" applyAlignment="1">
      <alignment horizontal="justify" vertical="center" wrapText="1"/>
    </xf>
    <xf numFmtId="0" fontId="0" fillId="2" borderId="0" xfId="0" applyFill="1" applyAlignment="1">
      <alignment vertical="center"/>
    </xf>
    <xf numFmtId="0" fontId="0" fillId="0" borderId="0" xfId="0" applyFill="1" applyAlignment="1">
      <alignment vertical="center"/>
    </xf>
    <xf numFmtId="3" fontId="9" fillId="0" borderId="1" xfId="0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left" vertical="center" wrapText="1" indent="1"/>
    </xf>
    <xf numFmtId="9" fontId="9" fillId="0" borderId="3" xfId="0" applyNumberFormat="1" applyFont="1" applyFill="1" applyBorder="1" applyAlignment="1">
      <alignment horizontal="center" vertical="center"/>
    </xf>
    <xf numFmtId="0" fontId="11" fillId="0" borderId="6" xfId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 wrapText="1"/>
    </xf>
    <xf numFmtId="0" fontId="5" fillId="0" borderId="0" xfId="0" applyFont="1"/>
    <xf numFmtId="0" fontId="4" fillId="0" borderId="0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 wrapText="1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0" fontId="3" fillId="0" borderId="2" xfId="0" applyFont="1" applyBorder="1" applyAlignment="1">
      <alignment horizontal="left" vertical="top"/>
    </xf>
    <xf numFmtId="0" fontId="16" fillId="0" borderId="0" xfId="0" quotePrefix="1" applyFont="1" applyBorder="1" applyAlignment="1">
      <alignment vertical="center"/>
    </xf>
    <xf numFmtId="0" fontId="15" fillId="0" borderId="0" xfId="0" applyFont="1" applyAlignment="1">
      <alignment horizontal="center" vertical="center"/>
    </xf>
    <xf numFmtId="1" fontId="2" fillId="0" borderId="1" xfId="0" applyNumberFormat="1" applyFont="1" applyFill="1" applyBorder="1" applyAlignment="1">
      <alignment horizontal="center" vertical="center"/>
    </xf>
    <xf numFmtId="0" fontId="18" fillId="0" borderId="9" xfId="0" applyNumberFormat="1" applyFont="1" applyFill="1" applyBorder="1" applyAlignment="1" applyProtection="1">
      <alignment horizontal="left" vertical="center" wrapText="1" indent="1"/>
    </xf>
    <xf numFmtId="0" fontId="0" fillId="0" borderId="8" xfId="0" applyFont="1" applyFill="1" applyBorder="1" applyAlignment="1">
      <alignment horizontal="center" vertical="center"/>
    </xf>
    <xf numFmtId="166" fontId="0" fillId="0" borderId="10" xfId="2" applyNumberFormat="1" applyFont="1" applyFill="1" applyBorder="1" applyAlignment="1">
      <alignment horizontal="center" vertical="center"/>
    </xf>
  </cellXfs>
  <cellStyles count="3">
    <cellStyle name="Millares" xfId="2" builtinId="3"/>
    <cellStyle name="Normal" xfId="0" builtinId="0"/>
    <cellStyle name="Normal_Hoja3" xfId="1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6" formatCode="#,##0_ ;\-#,##0\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8"/>
        <color indexed="8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1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/>
      </border>
      <protection locked="1" hidden="0"/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center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E0E0E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 sz="1400"/>
              <a:t>Evolución del nº de solicitudes de PCTs  en el periodo 2014-2023 </a:t>
            </a:r>
          </a:p>
          <a:p>
            <a:pPr>
              <a:defRPr sz="1400"/>
            </a:pPr>
            <a:r>
              <a:rPr lang="es-ES" sz="1400"/>
              <a:t>Sólo se representan las universidades que ocupan las 6 primeras posiciones del ranking</a:t>
            </a:r>
          </a:p>
        </c:rich>
      </c:tx>
      <c:layout>
        <c:manualLayout>
          <c:xMode val="edge"/>
          <c:yMode val="edge"/>
          <c:x val="0.15151657175086272"/>
          <c:y val="2.39258056480107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7590369908797371E-2"/>
          <c:y val="0.12392814371257485"/>
          <c:w val="0.95922845373620014"/>
          <c:h val="0.70493771512093928"/>
        </c:manualLayout>
      </c:layout>
      <c:lineChart>
        <c:grouping val="standard"/>
        <c:varyColors val="0"/>
        <c:ser>
          <c:idx val="2"/>
          <c:order val="0"/>
          <c:tx>
            <c:strRef>
              <c:f>'Evolución PCTs'!$A$15</c:f>
              <c:strCache>
                <c:ptCount val="1"/>
                <c:pt idx="0">
                  <c:v>UNIVERSIDAD DE SEVILLA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3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'Evolución PCTs'!$B$12:$K$12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'Evolución PCTs'!$B$15:$K$15</c:f>
              <c:numCache>
                <c:formatCode>General</c:formatCode>
                <c:ptCount val="10"/>
                <c:pt idx="0" formatCode="0">
                  <c:v>23</c:v>
                </c:pt>
                <c:pt idx="1">
                  <c:v>22</c:v>
                </c:pt>
                <c:pt idx="2" formatCode="0">
                  <c:v>13</c:v>
                </c:pt>
                <c:pt idx="3" formatCode="0">
                  <c:v>17</c:v>
                </c:pt>
                <c:pt idx="4" formatCode="#,##0">
                  <c:v>9</c:v>
                </c:pt>
                <c:pt idx="5" formatCode="#,##0">
                  <c:v>10</c:v>
                </c:pt>
                <c:pt idx="6" formatCode="#,##0">
                  <c:v>14</c:v>
                </c:pt>
                <c:pt idx="7" formatCode="#,##0">
                  <c:v>9</c:v>
                </c:pt>
                <c:pt idx="8" formatCode="#,##0">
                  <c:v>13</c:v>
                </c:pt>
                <c:pt idx="9" formatCode="#,##0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30-4DB4-9D78-FA1CA5A69ECA}"/>
            </c:ext>
          </c:extLst>
        </c:ser>
        <c:ser>
          <c:idx val="3"/>
          <c:order val="1"/>
          <c:tx>
            <c:strRef>
              <c:f>'Evolución PCTs'!$A$13</c:f>
              <c:strCache>
                <c:ptCount val="1"/>
                <c:pt idx="0">
                  <c:v>UNIVERSITAT POLITÉCNICA DE VALENCIA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4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'Evolución PCTs'!$B$12:$K$12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'Evolución PCTs'!$B$13:$K$13</c:f>
              <c:numCache>
                <c:formatCode>0</c:formatCode>
                <c:ptCount val="10"/>
                <c:pt idx="0">
                  <c:v>10</c:v>
                </c:pt>
                <c:pt idx="1">
                  <c:v>20</c:v>
                </c:pt>
                <c:pt idx="2">
                  <c:v>17</c:v>
                </c:pt>
                <c:pt idx="3">
                  <c:v>24</c:v>
                </c:pt>
                <c:pt idx="4" formatCode="#,##0">
                  <c:v>23</c:v>
                </c:pt>
                <c:pt idx="5" formatCode="#,##0">
                  <c:v>17</c:v>
                </c:pt>
                <c:pt idx="6" formatCode="#,##0">
                  <c:v>22</c:v>
                </c:pt>
                <c:pt idx="7" formatCode="#,##0">
                  <c:v>26</c:v>
                </c:pt>
                <c:pt idx="8" formatCode="#,##0">
                  <c:v>32</c:v>
                </c:pt>
                <c:pt idx="9" formatCode="#,##0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30-4DB4-9D78-FA1CA5A69ECA}"/>
            </c:ext>
          </c:extLst>
        </c:ser>
        <c:ser>
          <c:idx val="4"/>
          <c:order val="2"/>
          <c:tx>
            <c:strRef>
              <c:f>'Evolución PCTs'!$A$14</c:f>
              <c:strCache>
                <c:ptCount val="1"/>
                <c:pt idx="0">
                  <c:v>UNIVERSIDAD DE GRANADA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5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'Evolución PCTs'!$B$12:$K$12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'Evolución PCTs'!$B$14:$K$14</c:f>
              <c:numCache>
                <c:formatCode>0</c:formatCode>
                <c:ptCount val="10"/>
                <c:pt idx="0">
                  <c:v>18</c:v>
                </c:pt>
                <c:pt idx="1">
                  <c:v>19</c:v>
                </c:pt>
                <c:pt idx="2">
                  <c:v>13</c:v>
                </c:pt>
                <c:pt idx="3">
                  <c:v>8</c:v>
                </c:pt>
                <c:pt idx="4" formatCode="#,##0">
                  <c:v>11</c:v>
                </c:pt>
                <c:pt idx="5" formatCode="#,##0">
                  <c:v>18</c:v>
                </c:pt>
                <c:pt idx="6" formatCode="#,##0">
                  <c:v>12</c:v>
                </c:pt>
                <c:pt idx="7" formatCode="#,##0">
                  <c:v>15</c:v>
                </c:pt>
                <c:pt idx="8" formatCode="#,##0">
                  <c:v>16</c:v>
                </c:pt>
                <c:pt idx="9" formatCode="#,##0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D30-4DB4-9D78-FA1CA5A69ECA}"/>
            </c:ext>
          </c:extLst>
        </c:ser>
        <c:ser>
          <c:idx val="0"/>
          <c:order val="3"/>
          <c:tx>
            <c:strRef>
              <c:f>'Evolución PCTs'!$A$17</c:f>
              <c:strCache>
                <c:ptCount val="1"/>
                <c:pt idx="0">
                  <c:v>UNIVERSIDAD DE MÁLAGA</c:v>
                </c:pt>
              </c:strCache>
            </c:strRef>
          </c:tx>
          <c:spPr>
            <a:ln w="317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1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'Evolución PCTs'!$B$12:$K$12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'Evolución PCTs'!$B$17:$K$17</c:f>
              <c:numCache>
                <c:formatCode>General</c:formatCode>
                <c:ptCount val="10"/>
                <c:pt idx="0" formatCode="0">
                  <c:v>11</c:v>
                </c:pt>
                <c:pt idx="1">
                  <c:v>26</c:v>
                </c:pt>
                <c:pt idx="2" formatCode="0">
                  <c:v>11</c:v>
                </c:pt>
                <c:pt idx="3" formatCode="0">
                  <c:v>5</c:v>
                </c:pt>
                <c:pt idx="4" formatCode="#,##0">
                  <c:v>9</c:v>
                </c:pt>
                <c:pt idx="5" formatCode="#,##0">
                  <c:v>10</c:v>
                </c:pt>
                <c:pt idx="6" formatCode="#,##0">
                  <c:v>10</c:v>
                </c:pt>
                <c:pt idx="7" formatCode="#,##0">
                  <c:v>13</c:v>
                </c:pt>
                <c:pt idx="8" formatCode="#,##0">
                  <c:v>14</c:v>
                </c:pt>
                <c:pt idx="9" formatCode="#,##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317-430B-A73B-58171A2D492C}"/>
            </c:ext>
          </c:extLst>
        </c:ser>
        <c:ser>
          <c:idx val="1"/>
          <c:order val="4"/>
          <c:tx>
            <c:strRef>
              <c:f>'Evolución PCTs'!$A$16</c:f>
              <c:strCache>
                <c:ptCount val="1"/>
                <c:pt idx="0">
                  <c:v>UNIVERSIDAD DE ALICANTE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2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'Evolución PCTs'!$B$12:$K$12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'Evolución PCTs'!$B$16:$K$16</c:f>
              <c:numCache>
                <c:formatCode>General</c:formatCode>
                <c:ptCount val="10"/>
                <c:pt idx="0" formatCode="0">
                  <c:v>14</c:v>
                </c:pt>
                <c:pt idx="1">
                  <c:v>16</c:v>
                </c:pt>
                <c:pt idx="2" formatCode="0">
                  <c:v>20</c:v>
                </c:pt>
                <c:pt idx="3" formatCode="0">
                  <c:v>12</c:v>
                </c:pt>
                <c:pt idx="4" formatCode="#,##0">
                  <c:v>8</c:v>
                </c:pt>
                <c:pt idx="5" formatCode="#,##0">
                  <c:v>12</c:v>
                </c:pt>
                <c:pt idx="6" formatCode="#,##0">
                  <c:v>12</c:v>
                </c:pt>
                <c:pt idx="7" formatCode="#,##0">
                  <c:v>12</c:v>
                </c:pt>
                <c:pt idx="8" formatCode="#,##0">
                  <c:v>14</c:v>
                </c:pt>
                <c:pt idx="9" formatCode="#,##0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C4-4BC6-B2CD-E8B538A2A8B6}"/>
            </c:ext>
          </c:extLst>
        </c:ser>
        <c:ser>
          <c:idx val="5"/>
          <c:order val="5"/>
          <c:tx>
            <c:strRef>
              <c:f>'Evolución PCTs'!$A$18</c:f>
              <c:strCache>
                <c:ptCount val="1"/>
                <c:pt idx="0">
                  <c:v>UNIVERSITAT DE VALENCIA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17"/>
            <c:spPr>
              <a:solidFill>
                <a:schemeClr val="accent6"/>
              </a:solidFill>
              <a:ln>
                <a:noFill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'Evolución PCTs'!$B$12:$K$12</c:f>
              <c:strCache>
                <c:ptCount val="10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  <c:pt idx="6">
                  <c:v>2020</c:v>
                </c:pt>
                <c:pt idx="7">
                  <c:v>2021</c:v>
                </c:pt>
                <c:pt idx="8">
                  <c:v>2022</c:v>
                </c:pt>
                <c:pt idx="9">
                  <c:v>2023</c:v>
                </c:pt>
              </c:strCache>
            </c:strRef>
          </c:cat>
          <c:val>
            <c:numRef>
              <c:f>'Evolución PCTs'!$B$18:$K$18</c:f>
              <c:numCache>
                <c:formatCode>0</c:formatCode>
                <c:ptCount val="10"/>
                <c:pt idx="0">
                  <c:v>8</c:v>
                </c:pt>
                <c:pt idx="1">
                  <c:v>8</c:v>
                </c:pt>
                <c:pt idx="2">
                  <c:v>9</c:v>
                </c:pt>
                <c:pt idx="3">
                  <c:v>10</c:v>
                </c:pt>
                <c:pt idx="4" formatCode="#,##0">
                  <c:v>9</c:v>
                </c:pt>
                <c:pt idx="5" formatCode="#,##0">
                  <c:v>6</c:v>
                </c:pt>
                <c:pt idx="6" formatCode="#,##0">
                  <c:v>8</c:v>
                </c:pt>
                <c:pt idx="7" formatCode="#,##0">
                  <c:v>11</c:v>
                </c:pt>
                <c:pt idx="8" formatCode="#,##0">
                  <c:v>16</c:v>
                </c:pt>
                <c:pt idx="9" formatCode="#,##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2A-40B2-9892-AED0204B40D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514966592"/>
        <c:axId val="514969872"/>
        <c:extLst/>
      </c:lineChart>
      <c:catAx>
        <c:axId val="514966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14969872"/>
        <c:crossesAt val="0"/>
        <c:auto val="1"/>
        <c:lblAlgn val="ctr"/>
        <c:lblOffset val="100"/>
        <c:noMultiLvlLbl val="0"/>
      </c:catAx>
      <c:valAx>
        <c:axId val="514969872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crossAx val="51496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1423456536293279"/>
          <c:y val="0.91268730033370127"/>
          <c:w val="0.78456490109701393"/>
          <c:h val="7.3616674497246237E-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>
      <cs:styleClr val="auto"/>
    </cs:fillRef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17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184149</xdr:colOff>
      <xdr:row>63</xdr:row>
      <xdr:rowOff>25400</xdr:rowOff>
    </xdr:from>
    <xdr:to>
      <xdr:col>12</xdr:col>
      <xdr:colOff>647700</xdr:colOff>
      <xdr:row>97</xdr:row>
      <xdr:rowOff>83608</xdr:rowOff>
    </xdr:to>
    <xdr:graphicFrame macro="">
      <xdr:nvGraphicFramePr>
        <xdr:cNvPr id="24" name="Gráfico 2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28575</xdr:colOff>
      <xdr:row>0</xdr:row>
      <xdr:rowOff>19050</xdr:rowOff>
    </xdr:from>
    <xdr:to>
      <xdr:col>1</xdr:col>
      <xdr:colOff>57149</xdr:colOff>
      <xdr:row>2</xdr:row>
      <xdr:rowOff>16036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19050"/>
          <a:ext cx="2085974" cy="47323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2:M61" totalsRowCount="1" headerRowDxfId="18" dataDxfId="17" totalsRowDxfId="11" headerRowBorderDxfId="15" tableBorderDxfId="16" totalsRowBorderDxfId="14">
  <sortState ref="A13:M60">
    <sortCondition descending="1" ref="L13:L60"/>
    <sortCondition descending="1" ref="K13:K60"/>
    <sortCondition descending="1" ref="J13:J60"/>
    <sortCondition descending="1" ref="I13:I60"/>
  </sortState>
  <tableColumns count="13">
    <tableColumn id="1" name="SOLICITANTES" totalsRowLabel="Total" totalsRowDxfId="13" dataCellStyle="Normal_Hoja3"/>
    <tableColumn id="9" name="2014" totalsRowFunction="sum" totalsRowDxfId="10" dataCellStyle="Millares"/>
    <tableColumn id="10" name="2015" totalsRowFunction="sum" totalsRowDxfId="9" dataCellStyle="Millares"/>
    <tableColumn id="11" name="2016" totalsRowFunction="sum" totalsRowDxfId="8" dataCellStyle="Millares"/>
    <tableColumn id="12" name="2017" totalsRowFunction="sum" totalsRowDxfId="7" dataCellStyle="Millares"/>
    <tableColumn id="13" name="2018" totalsRowFunction="sum" totalsRowDxfId="6" dataCellStyle="Millares"/>
    <tableColumn id="14" name="2019" totalsRowFunction="sum" totalsRowDxfId="5" dataCellStyle="Millares"/>
    <tableColumn id="15" name="2020" totalsRowFunction="sum" totalsRowDxfId="4" dataCellStyle="Millares"/>
    <tableColumn id="18" name="2021" totalsRowFunction="sum" totalsRowDxfId="3" dataCellStyle="Millares"/>
    <tableColumn id="19" name="2022" totalsRowFunction="sum" totalsRowDxfId="2" dataCellStyle="Millares"/>
    <tableColumn id="2" name="2023" totalsRowFunction="sum" totalsRowDxfId="1" dataCellStyle="Millares"/>
    <tableColumn id="16" name="Total  _x000a_2014-2023" totalsRowFunction="sum" totalsRowDxfId="0" dataCellStyle="Millares"/>
    <tableColumn id="17" name="Tasa de variación_x000a_2023-2022" totalsRowDxfId="12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1"/>
  <sheetViews>
    <sheetView tabSelected="1" zoomScaleNormal="100" workbookViewId="0">
      <selection activeCell="C2" sqref="C2"/>
    </sheetView>
  </sheetViews>
  <sheetFormatPr baseColWidth="10" defaultRowHeight="12.75" x14ac:dyDescent="0.2"/>
  <cols>
    <col min="1" max="1" width="30.85546875" style="7" customWidth="1"/>
    <col min="2" max="11" width="8.28515625" customWidth="1"/>
    <col min="12" max="12" width="10.85546875" customWidth="1"/>
    <col min="13" max="13" width="11.5703125" customWidth="1"/>
    <col min="14" max="14" width="9.42578125" customWidth="1"/>
    <col min="15" max="15" width="7.5703125" customWidth="1"/>
  </cols>
  <sheetData>
    <row r="1" spans="1:13" s="2" customFormat="1" ht="18.75" customHeight="1" x14ac:dyDescent="0.2">
      <c r="A1" s="5"/>
      <c r="M1" s="26" t="s">
        <v>3</v>
      </c>
    </row>
    <row r="2" spans="1:13" s="2" customFormat="1" ht="18.75" customHeight="1" x14ac:dyDescent="0.2">
      <c r="A2" s="6"/>
      <c r="M2" s="26" t="s">
        <v>17</v>
      </c>
    </row>
    <row r="3" spans="1:13" s="2" customFormat="1" ht="21.75" customHeight="1" x14ac:dyDescent="0.2">
      <c r="A3" s="6"/>
      <c r="L3" s="3"/>
    </row>
    <row r="4" spans="1:13" s="21" customFormat="1" ht="22.5" customHeight="1" x14ac:dyDescent="0.2">
      <c r="A4" s="29" t="s">
        <v>69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</row>
    <row r="5" spans="1:13" s="21" customFormat="1" ht="20.25" x14ac:dyDescent="0.2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5"/>
    </row>
    <row r="6" spans="1:13" s="21" customFormat="1" ht="18" customHeight="1" x14ac:dyDescent="0.2">
      <c r="A6" s="19" t="s">
        <v>55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20"/>
    </row>
    <row r="7" spans="1:13" s="21" customFormat="1" ht="20.25" customHeight="1" x14ac:dyDescent="0.2">
      <c r="A7" s="28" t="s">
        <v>57</v>
      </c>
      <c r="B7" s="19"/>
      <c r="C7" s="19"/>
      <c r="D7" s="19"/>
      <c r="E7" s="19"/>
      <c r="F7" s="19"/>
      <c r="G7" s="19"/>
      <c r="H7" s="19"/>
      <c r="I7" s="19"/>
      <c r="J7" s="19"/>
      <c r="K7" s="19"/>
      <c r="L7" s="19"/>
      <c r="M7" s="20"/>
    </row>
    <row r="8" spans="1:13" s="21" customFormat="1" ht="20.25" customHeight="1" x14ac:dyDescent="0.2">
      <c r="A8" s="28" t="s">
        <v>56</v>
      </c>
      <c r="B8" s="19"/>
      <c r="C8" s="19"/>
      <c r="D8" s="19"/>
      <c r="E8" s="19"/>
      <c r="F8" s="19"/>
      <c r="G8" s="19"/>
      <c r="H8" s="19"/>
      <c r="I8" s="19"/>
      <c r="J8" s="19"/>
      <c r="K8" s="19"/>
      <c r="L8" s="19"/>
      <c r="M8" s="20"/>
    </row>
    <row r="9" spans="1:13" s="21" customFormat="1" ht="20.25" customHeight="1" x14ac:dyDescent="0.2">
      <c r="A9" s="28" t="s">
        <v>71</v>
      </c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20"/>
    </row>
    <row r="10" spans="1:13" s="21" customFormat="1" ht="12" customHeight="1" x14ac:dyDescent="0.2">
      <c r="A10" s="22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</row>
    <row r="11" spans="1:13" ht="22.5" customHeight="1" x14ac:dyDescent="0.2">
      <c r="A11" s="27" t="s">
        <v>58</v>
      </c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</row>
    <row r="12" spans="1:13" ht="45" customHeight="1" x14ac:dyDescent="0.2">
      <c r="A12" s="15" t="s">
        <v>2</v>
      </c>
      <c r="B12" s="16" t="s">
        <v>47</v>
      </c>
      <c r="C12" s="16" t="s">
        <v>48</v>
      </c>
      <c r="D12" s="16" t="s">
        <v>49</v>
      </c>
      <c r="E12" s="16" t="s">
        <v>50</v>
      </c>
      <c r="F12" s="16" t="s">
        <v>51</v>
      </c>
      <c r="G12" s="16" t="s">
        <v>52</v>
      </c>
      <c r="H12" s="16" t="s">
        <v>53</v>
      </c>
      <c r="I12" s="16" t="s">
        <v>59</v>
      </c>
      <c r="J12" s="16" t="s">
        <v>65</v>
      </c>
      <c r="K12" s="16" t="s">
        <v>66</v>
      </c>
      <c r="L12" s="17" t="s">
        <v>68</v>
      </c>
      <c r="M12" s="18" t="s">
        <v>67</v>
      </c>
    </row>
    <row r="13" spans="1:13" s="1" customFormat="1" ht="30" customHeight="1" x14ac:dyDescent="0.2">
      <c r="A13" s="13" t="s">
        <v>63</v>
      </c>
      <c r="B13" s="8">
        <v>10</v>
      </c>
      <c r="C13" s="8">
        <v>20</v>
      </c>
      <c r="D13" s="8">
        <v>17</v>
      </c>
      <c r="E13" s="8">
        <v>24</v>
      </c>
      <c r="F13" s="12">
        <v>23</v>
      </c>
      <c r="G13" s="12">
        <v>17</v>
      </c>
      <c r="H13" s="12">
        <v>22</v>
      </c>
      <c r="I13" s="12">
        <v>26</v>
      </c>
      <c r="J13" s="12">
        <v>32</v>
      </c>
      <c r="K13" s="12">
        <v>23</v>
      </c>
      <c r="L13" s="30">
        <f>SUM(B13:K13)</f>
        <v>214</v>
      </c>
      <c r="M13" s="14">
        <f>+Tabla1[[#This Row],[2023]]/Tabla1[[#This Row],[2022]]-1</f>
        <v>-0.28125</v>
      </c>
    </row>
    <row r="14" spans="1:13" s="1" customFormat="1" ht="30" customHeight="1" x14ac:dyDescent="0.2">
      <c r="A14" s="13" t="s">
        <v>15</v>
      </c>
      <c r="B14" s="8">
        <v>18</v>
      </c>
      <c r="C14" s="8">
        <v>19</v>
      </c>
      <c r="D14" s="8">
        <v>13</v>
      </c>
      <c r="E14" s="8">
        <v>8</v>
      </c>
      <c r="F14" s="12">
        <v>11</v>
      </c>
      <c r="G14" s="12">
        <v>18</v>
      </c>
      <c r="H14" s="12">
        <v>12</v>
      </c>
      <c r="I14" s="12">
        <v>15</v>
      </c>
      <c r="J14" s="12">
        <v>16</v>
      </c>
      <c r="K14" s="12">
        <v>10</v>
      </c>
      <c r="L14" s="30">
        <f>SUM(B14:K14)</f>
        <v>140</v>
      </c>
      <c r="M14" s="14">
        <f>+Tabla1[[#This Row],[2023]]/Tabla1[[#This Row],[2022]]-1</f>
        <v>-0.375</v>
      </c>
    </row>
    <row r="15" spans="1:13" s="1" customFormat="1" ht="30" customHeight="1" x14ac:dyDescent="0.2">
      <c r="A15" s="13" t="s">
        <v>26</v>
      </c>
      <c r="B15" s="8">
        <v>23</v>
      </c>
      <c r="C15" s="4">
        <v>22</v>
      </c>
      <c r="D15" s="8">
        <v>13</v>
      </c>
      <c r="E15" s="8">
        <v>17</v>
      </c>
      <c r="F15" s="12">
        <v>9</v>
      </c>
      <c r="G15" s="12">
        <v>10</v>
      </c>
      <c r="H15" s="12">
        <v>14</v>
      </c>
      <c r="I15" s="12">
        <v>9</v>
      </c>
      <c r="J15" s="12">
        <v>13</v>
      </c>
      <c r="K15" s="12">
        <v>6</v>
      </c>
      <c r="L15" s="30">
        <f>SUM(B15:K15)</f>
        <v>136</v>
      </c>
      <c r="M15" s="14">
        <f>+Tabla1[[#This Row],[2023]]/Tabla1[[#This Row],[2022]]-1</f>
        <v>-0.53846153846153844</v>
      </c>
    </row>
    <row r="16" spans="1:13" s="1" customFormat="1" ht="30" customHeight="1" x14ac:dyDescent="0.2">
      <c r="A16" s="13" t="s">
        <v>7</v>
      </c>
      <c r="B16" s="8">
        <v>14</v>
      </c>
      <c r="C16" s="4">
        <v>16</v>
      </c>
      <c r="D16" s="8">
        <v>20</v>
      </c>
      <c r="E16" s="8">
        <v>12</v>
      </c>
      <c r="F16" s="12">
        <v>8</v>
      </c>
      <c r="G16" s="12">
        <v>12</v>
      </c>
      <c r="H16" s="12">
        <v>12</v>
      </c>
      <c r="I16" s="12">
        <v>12</v>
      </c>
      <c r="J16" s="12">
        <v>14</v>
      </c>
      <c r="K16" s="12">
        <v>14</v>
      </c>
      <c r="L16" s="30">
        <f>SUM(B16:K16)</f>
        <v>134</v>
      </c>
      <c r="M16" s="14">
        <f>+Tabla1[[#This Row],[2023]]/Tabla1[[#This Row],[2022]]-1</f>
        <v>0</v>
      </c>
    </row>
    <row r="17" spans="1:13" s="1" customFormat="1" ht="30" customHeight="1" x14ac:dyDescent="0.2">
      <c r="A17" s="13" t="s">
        <v>13</v>
      </c>
      <c r="B17" s="8">
        <v>11</v>
      </c>
      <c r="C17" s="4">
        <v>26</v>
      </c>
      <c r="D17" s="8">
        <v>11</v>
      </c>
      <c r="E17" s="8">
        <v>5</v>
      </c>
      <c r="F17" s="12">
        <v>9</v>
      </c>
      <c r="G17" s="12">
        <v>10</v>
      </c>
      <c r="H17" s="12">
        <v>10</v>
      </c>
      <c r="I17" s="12">
        <v>13</v>
      </c>
      <c r="J17" s="12">
        <v>14</v>
      </c>
      <c r="K17" s="12">
        <v>11</v>
      </c>
      <c r="L17" s="30">
        <f>SUM(B17:K17)</f>
        <v>120</v>
      </c>
      <c r="M17" s="14">
        <f>+Tabla1[[#This Row],[2023]]/Tabla1[[#This Row],[2022]]-1</f>
        <v>-0.2142857142857143</v>
      </c>
    </row>
    <row r="18" spans="1:13" s="1" customFormat="1" ht="30" customHeight="1" x14ac:dyDescent="0.2">
      <c r="A18" s="13" t="s">
        <v>60</v>
      </c>
      <c r="B18" s="8">
        <v>8</v>
      </c>
      <c r="C18" s="8">
        <v>8</v>
      </c>
      <c r="D18" s="8">
        <v>9</v>
      </c>
      <c r="E18" s="8">
        <v>10</v>
      </c>
      <c r="F18" s="12">
        <v>9</v>
      </c>
      <c r="G18" s="12">
        <v>6</v>
      </c>
      <c r="H18" s="12">
        <v>8</v>
      </c>
      <c r="I18" s="12">
        <v>11</v>
      </c>
      <c r="J18" s="12">
        <v>16</v>
      </c>
      <c r="K18" s="12">
        <v>7</v>
      </c>
      <c r="L18" s="30">
        <f>SUM(B18:K18)</f>
        <v>92</v>
      </c>
      <c r="M18" s="14">
        <f>+Tabla1[[#This Row],[2023]]/Tabla1[[#This Row],[2022]]-1</f>
        <v>-0.5625</v>
      </c>
    </row>
    <row r="19" spans="1:13" s="1" customFormat="1" ht="30" customHeight="1" x14ac:dyDescent="0.2">
      <c r="A19" s="13" t="s">
        <v>28</v>
      </c>
      <c r="B19" s="8">
        <v>18</v>
      </c>
      <c r="C19" s="8">
        <v>13</v>
      </c>
      <c r="D19" s="8">
        <v>12</v>
      </c>
      <c r="E19" s="8">
        <v>7</v>
      </c>
      <c r="F19" s="12">
        <v>6</v>
      </c>
      <c r="G19" s="12">
        <v>10</v>
      </c>
      <c r="H19" s="12">
        <v>6</v>
      </c>
      <c r="I19" s="12">
        <v>3</v>
      </c>
      <c r="J19" s="12">
        <v>5</v>
      </c>
      <c r="K19" s="12">
        <v>5</v>
      </c>
      <c r="L19" s="30">
        <f>SUM(B19:K19)</f>
        <v>85</v>
      </c>
      <c r="M19" s="14">
        <f>+Tabla1[[#This Row],[2023]]/Tabla1[[#This Row],[2022]]-1</f>
        <v>0</v>
      </c>
    </row>
    <row r="20" spans="1:13" s="1" customFormat="1" ht="30" customHeight="1" x14ac:dyDescent="0.2">
      <c r="A20" s="13" t="s">
        <v>24</v>
      </c>
      <c r="B20" s="8">
        <v>10</v>
      </c>
      <c r="C20" s="8">
        <v>15</v>
      </c>
      <c r="D20" s="8">
        <v>9</v>
      </c>
      <c r="E20" s="8">
        <v>8</v>
      </c>
      <c r="F20" s="12">
        <v>6</v>
      </c>
      <c r="G20" s="12">
        <v>1</v>
      </c>
      <c r="H20" s="12">
        <v>5</v>
      </c>
      <c r="I20" s="12">
        <v>14</v>
      </c>
      <c r="J20" s="12">
        <v>4</v>
      </c>
      <c r="K20" s="12">
        <v>7</v>
      </c>
      <c r="L20" s="30">
        <f>SUM(B20:K20)</f>
        <v>79</v>
      </c>
      <c r="M20" s="14">
        <f>+Tabla1[[#This Row],[2023]]/Tabla1[[#This Row],[2022]]-1</f>
        <v>0.75</v>
      </c>
    </row>
    <row r="21" spans="1:13" s="1" customFormat="1" ht="30" customHeight="1" x14ac:dyDescent="0.2">
      <c r="A21" s="13" t="s">
        <v>30</v>
      </c>
      <c r="B21" s="8">
        <v>16</v>
      </c>
      <c r="C21" s="4">
        <v>10</v>
      </c>
      <c r="D21" s="8">
        <v>9</v>
      </c>
      <c r="E21" s="8">
        <v>9</v>
      </c>
      <c r="F21" s="12">
        <v>7</v>
      </c>
      <c r="G21" s="12">
        <v>8</v>
      </c>
      <c r="H21" s="12">
        <v>3</v>
      </c>
      <c r="I21" s="12">
        <v>5</v>
      </c>
      <c r="J21" s="12">
        <v>8</v>
      </c>
      <c r="K21" s="12">
        <v>4</v>
      </c>
      <c r="L21" s="30">
        <f>SUM(B21:K21)</f>
        <v>79</v>
      </c>
      <c r="M21" s="14">
        <f>+Tabla1[[#This Row],[2023]]/Tabla1[[#This Row],[2022]]-1</f>
        <v>-0.5</v>
      </c>
    </row>
    <row r="22" spans="1:13" s="1" customFormat="1" ht="30" customHeight="1" x14ac:dyDescent="0.2">
      <c r="A22" s="13" t="s">
        <v>9</v>
      </c>
      <c r="B22" s="8">
        <v>13</v>
      </c>
      <c r="C22" s="4">
        <v>7</v>
      </c>
      <c r="D22" s="8">
        <v>3</v>
      </c>
      <c r="E22" s="8">
        <v>11</v>
      </c>
      <c r="F22" s="12">
        <v>3</v>
      </c>
      <c r="G22" s="12">
        <v>3</v>
      </c>
      <c r="H22" s="12">
        <v>3</v>
      </c>
      <c r="I22" s="12">
        <v>6</v>
      </c>
      <c r="J22" s="12">
        <v>9</v>
      </c>
      <c r="K22" s="12">
        <v>9</v>
      </c>
      <c r="L22" s="30">
        <f>SUM(B22:K22)</f>
        <v>67</v>
      </c>
      <c r="M22" s="14">
        <f>+Tabla1[[#This Row],[2023]]/Tabla1[[#This Row],[2022]]-1</f>
        <v>0</v>
      </c>
    </row>
    <row r="23" spans="1:13" s="1" customFormat="1" ht="30" customHeight="1" x14ac:dyDescent="0.2">
      <c r="A23" s="13" t="s">
        <v>32</v>
      </c>
      <c r="B23" s="8">
        <v>7</v>
      </c>
      <c r="C23" s="8">
        <v>9</v>
      </c>
      <c r="D23" s="8">
        <v>5</v>
      </c>
      <c r="E23" s="8">
        <v>10</v>
      </c>
      <c r="F23" s="12">
        <v>12</v>
      </c>
      <c r="G23" s="12">
        <v>6</v>
      </c>
      <c r="H23" s="12">
        <v>4</v>
      </c>
      <c r="I23" s="12">
        <v>5</v>
      </c>
      <c r="J23" s="12">
        <v>6</v>
      </c>
      <c r="K23" s="12"/>
      <c r="L23" s="30">
        <f>SUM(B23:K23)</f>
        <v>64</v>
      </c>
      <c r="M23" s="14">
        <f>+Tabla1[[#This Row],[2023]]/Tabla1[[#This Row],[2022]]-1</f>
        <v>-1</v>
      </c>
    </row>
    <row r="24" spans="1:13" s="1" customFormat="1" ht="30" customHeight="1" x14ac:dyDescent="0.2">
      <c r="A24" s="13" t="s">
        <v>62</v>
      </c>
      <c r="B24" s="8">
        <v>12</v>
      </c>
      <c r="C24" s="8">
        <v>12</v>
      </c>
      <c r="D24" s="8">
        <v>10</v>
      </c>
      <c r="E24" s="8">
        <v>3</v>
      </c>
      <c r="F24" s="12">
        <v>8</v>
      </c>
      <c r="G24" s="12">
        <v>1</v>
      </c>
      <c r="H24" s="12">
        <v>7</v>
      </c>
      <c r="I24" s="12">
        <v>5</v>
      </c>
      <c r="J24" s="12">
        <v>2</v>
      </c>
      <c r="K24" s="12"/>
      <c r="L24" s="30">
        <f>SUM(B24:K24)</f>
        <v>60</v>
      </c>
      <c r="M24" s="14">
        <f>+Tabla1[[#This Row],[2023]]/Tabla1[[#This Row],[2022]]-1</f>
        <v>-1</v>
      </c>
    </row>
    <row r="25" spans="1:13" s="1" customFormat="1" ht="30" customHeight="1" x14ac:dyDescent="0.2">
      <c r="A25" s="13" t="s">
        <v>23</v>
      </c>
      <c r="B25" s="8">
        <v>10</v>
      </c>
      <c r="C25" s="4">
        <v>7</v>
      </c>
      <c r="D25" s="8">
        <v>4</v>
      </c>
      <c r="E25" s="8">
        <v>7</v>
      </c>
      <c r="F25" s="12">
        <v>6</v>
      </c>
      <c r="G25" s="12">
        <v>4</v>
      </c>
      <c r="H25" s="12">
        <v>5</v>
      </c>
      <c r="I25" s="12">
        <v>5</v>
      </c>
      <c r="J25" s="12">
        <v>2</v>
      </c>
      <c r="K25" s="12">
        <v>4</v>
      </c>
      <c r="L25" s="30">
        <f>SUM(B25:K25)</f>
        <v>54</v>
      </c>
      <c r="M25" s="14">
        <f>+Tabla1[[#This Row],[2023]]/Tabla1[[#This Row],[2022]]-1</f>
        <v>1</v>
      </c>
    </row>
    <row r="26" spans="1:13" s="1" customFormat="1" ht="30" customHeight="1" x14ac:dyDescent="0.2">
      <c r="A26" s="13" t="s">
        <v>10</v>
      </c>
      <c r="B26" s="8">
        <v>7</v>
      </c>
      <c r="C26" s="8">
        <v>2</v>
      </c>
      <c r="D26" s="8">
        <v>4</v>
      </c>
      <c r="E26" s="8">
        <v>4</v>
      </c>
      <c r="F26" s="12">
        <v>5</v>
      </c>
      <c r="G26" s="12">
        <v>6</v>
      </c>
      <c r="H26" s="12">
        <v>6</v>
      </c>
      <c r="I26" s="12">
        <v>4</v>
      </c>
      <c r="J26" s="12">
        <v>8</v>
      </c>
      <c r="K26" s="12">
        <v>6</v>
      </c>
      <c r="L26" s="30">
        <f>SUM(B26:K26)</f>
        <v>52</v>
      </c>
      <c r="M26" s="14">
        <f>+Tabla1[[#This Row],[2023]]/Tabla1[[#This Row],[2022]]-1</f>
        <v>-0.25</v>
      </c>
    </row>
    <row r="27" spans="1:13" s="1" customFormat="1" ht="30" customHeight="1" x14ac:dyDescent="0.2">
      <c r="A27" s="13" t="s">
        <v>14</v>
      </c>
      <c r="B27" s="8">
        <v>7</v>
      </c>
      <c r="C27" s="8">
        <v>3</v>
      </c>
      <c r="D27" s="8">
        <v>6</v>
      </c>
      <c r="E27" s="8">
        <v>6</v>
      </c>
      <c r="F27" s="12">
        <v>5</v>
      </c>
      <c r="G27" s="12">
        <v>5</v>
      </c>
      <c r="H27" s="12">
        <v>4</v>
      </c>
      <c r="I27" s="12">
        <v>5</v>
      </c>
      <c r="J27" s="12">
        <v>7</v>
      </c>
      <c r="K27" s="12">
        <v>3</v>
      </c>
      <c r="L27" s="30">
        <f>SUM(B27:K27)</f>
        <v>51</v>
      </c>
      <c r="M27" s="14">
        <f>+Tabla1[[#This Row],[2023]]/Tabla1[[#This Row],[2022]]-1</f>
        <v>-0.5714285714285714</v>
      </c>
    </row>
    <row r="28" spans="1:13" s="1" customFormat="1" ht="30" customHeight="1" x14ac:dyDescent="0.2">
      <c r="A28" s="13" t="s">
        <v>16</v>
      </c>
      <c r="B28" s="8">
        <v>7</v>
      </c>
      <c r="C28" s="4">
        <v>2</v>
      </c>
      <c r="D28" s="8">
        <v>4</v>
      </c>
      <c r="E28" s="8">
        <v>8</v>
      </c>
      <c r="F28" s="12">
        <v>1</v>
      </c>
      <c r="G28" s="12">
        <v>4</v>
      </c>
      <c r="H28" s="12">
        <v>6</v>
      </c>
      <c r="I28" s="12">
        <v>2</v>
      </c>
      <c r="J28" s="12">
        <v>8</v>
      </c>
      <c r="K28" s="12">
        <v>3</v>
      </c>
      <c r="L28" s="30">
        <f>SUM(B28:K28)</f>
        <v>45</v>
      </c>
      <c r="M28" s="14">
        <f>+Tabla1[[#This Row],[2023]]/Tabla1[[#This Row],[2022]]-1</f>
        <v>-0.625</v>
      </c>
    </row>
    <row r="29" spans="1:13" s="1" customFormat="1" ht="30" customHeight="1" x14ac:dyDescent="0.2">
      <c r="A29" s="13" t="s">
        <v>1</v>
      </c>
      <c r="B29" s="8">
        <v>7</v>
      </c>
      <c r="C29" s="4">
        <v>7</v>
      </c>
      <c r="D29" s="8">
        <v>10</v>
      </c>
      <c r="E29" s="8">
        <v>2</v>
      </c>
      <c r="F29" s="12">
        <v>5</v>
      </c>
      <c r="G29" s="12">
        <v>3</v>
      </c>
      <c r="H29" s="12">
        <v>1</v>
      </c>
      <c r="I29" s="12">
        <v>6</v>
      </c>
      <c r="J29" s="12">
        <v>2</v>
      </c>
      <c r="K29" s="12">
        <v>2</v>
      </c>
      <c r="L29" s="30">
        <f>SUM(B29:K29)</f>
        <v>45</v>
      </c>
      <c r="M29" s="14">
        <f>+Tabla1[[#This Row],[2023]]/Tabla1[[#This Row],[2022]]-1</f>
        <v>0</v>
      </c>
    </row>
    <row r="30" spans="1:13" s="1" customFormat="1" ht="30" customHeight="1" x14ac:dyDescent="0.2">
      <c r="A30" s="13" t="s">
        <v>27</v>
      </c>
      <c r="B30" s="8">
        <v>2</v>
      </c>
      <c r="C30" s="4">
        <v>2</v>
      </c>
      <c r="D30" s="8">
        <v>7</v>
      </c>
      <c r="E30" s="8">
        <v>4</v>
      </c>
      <c r="F30" s="12">
        <v>5</v>
      </c>
      <c r="G30" s="12">
        <v>3</v>
      </c>
      <c r="H30" s="12">
        <v>5</v>
      </c>
      <c r="I30" s="12">
        <v>6</v>
      </c>
      <c r="J30" s="12">
        <v>4</v>
      </c>
      <c r="K30" s="12">
        <v>4</v>
      </c>
      <c r="L30" s="30">
        <f>SUM(B30:K30)</f>
        <v>42</v>
      </c>
      <c r="M30" s="14">
        <f>+Tabla1[[#This Row],[2023]]/Tabla1[[#This Row],[2022]]-1</f>
        <v>0</v>
      </c>
    </row>
    <row r="31" spans="1:13" s="1" customFormat="1" ht="30" customHeight="1" x14ac:dyDescent="0.2">
      <c r="A31" s="13" t="s">
        <v>31</v>
      </c>
      <c r="B31" s="8">
        <v>6</v>
      </c>
      <c r="C31" s="4">
        <v>2</v>
      </c>
      <c r="D31" s="8">
        <v>3</v>
      </c>
      <c r="E31" s="8">
        <v>6</v>
      </c>
      <c r="F31" s="12">
        <v>4</v>
      </c>
      <c r="G31" s="12">
        <v>2</v>
      </c>
      <c r="H31" s="12">
        <v>3</v>
      </c>
      <c r="I31" s="12">
        <v>3</v>
      </c>
      <c r="J31" s="12">
        <v>9</v>
      </c>
      <c r="K31" s="12">
        <v>3</v>
      </c>
      <c r="L31" s="30">
        <f>SUM(B31:K31)</f>
        <v>41</v>
      </c>
      <c r="M31" s="14">
        <f>+Tabla1[[#This Row],[2023]]/Tabla1[[#This Row],[2022]]-1</f>
        <v>-0.66666666666666674</v>
      </c>
    </row>
    <row r="32" spans="1:13" s="1" customFormat="1" ht="30" customHeight="1" x14ac:dyDescent="0.2">
      <c r="A32" s="13" t="s">
        <v>39</v>
      </c>
      <c r="B32" s="8">
        <v>7</v>
      </c>
      <c r="C32" s="8">
        <v>2</v>
      </c>
      <c r="D32" s="8">
        <v>6</v>
      </c>
      <c r="E32" s="8">
        <v>2</v>
      </c>
      <c r="F32" s="12">
        <v>5</v>
      </c>
      <c r="G32" s="12"/>
      <c r="H32" s="12">
        <v>1</v>
      </c>
      <c r="I32" s="12">
        <v>3</v>
      </c>
      <c r="J32" s="12">
        <v>4</v>
      </c>
      <c r="K32" s="12">
        <v>4</v>
      </c>
      <c r="L32" s="30">
        <f>SUM(B32:K32)</f>
        <v>34</v>
      </c>
      <c r="M32" s="14">
        <f>+Tabla1[[#This Row],[2023]]/Tabla1[[#This Row],[2022]]-1</f>
        <v>0</v>
      </c>
    </row>
    <row r="33" spans="1:13" s="1" customFormat="1" ht="30" customHeight="1" x14ac:dyDescent="0.2">
      <c r="A33" s="13" t="s">
        <v>8</v>
      </c>
      <c r="B33" s="8">
        <v>2</v>
      </c>
      <c r="C33" s="4">
        <v>2</v>
      </c>
      <c r="D33" s="8">
        <v>4</v>
      </c>
      <c r="E33" s="8">
        <v>6</v>
      </c>
      <c r="F33" s="12"/>
      <c r="G33" s="12">
        <v>5</v>
      </c>
      <c r="H33" s="12">
        <v>7</v>
      </c>
      <c r="I33" s="12">
        <v>3</v>
      </c>
      <c r="J33" s="12">
        <v>1</v>
      </c>
      <c r="K33" s="12">
        <v>2</v>
      </c>
      <c r="L33" s="30">
        <f>SUM(B33:K33)</f>
        <v>32</v>
      </c>
      <c r="M33" s="14">
        <f>+Tabla1[[#This Row],[2023]]/Tabla1[[#This Row],[2022]]-1</f>
        <v>1</v>
      </c>
    </row>
    <row r="34" spans="1:13" s="1" customFormat="1" ht="30" customHeight="1" x14ac:dyDescent="0.2">
      <c r="A34" s="13" t="s">
        <v>25</v>
      </c>
      <c r="B34" s="8">
        <v>6</v>
      </c>
      <c r="C34" s="8">
        <v>2</v>
      </c>
      <c r="D34" s="8">
        <v>4</v>
      </c>
      <c r="E34" s="8">
        <v>5</v>
      </c>
      <c r="F34" s="12">
        <v>2</v>
      </c>
      <c r="G34" s="12">
        <v>3</v>
      </c>
      <c r="H34" s="12">
        <v>3</v>
      </c>
      <c r="I34" s="12">
        <v>1</v>
      </c>
      <c r="J34" s="12">
        <v>3</v>
      </c>
      <c r="K34" s="12">
        <v>2</v>
      </c>
      <c r="L34" s="30">
        <f>SUM(B34:K34)</f>
        <v>31</v>
      </c>
      <c r="M34" s="14">
        <f>+Tabla1[[#This Row],[2023]]/Tabla1[[#This Row],[2022]]-1</f>
        <v>-0.33333333333333337</v>
      </c>
    </row>
    <row r="35" spans="1:13" s="1" customFormat="1" ht="30" customHeight="1" x14ac:dyDescent="0.2">
      <c r="A35" s="13" t="s">
        <v>19</v>
      </c>
      <c r="B35" s="8">
        <v>5</v>
      </c>
      <c r="C35" s="8">
        <v>5</v>
      </c>
      <c r="D35" s="8">
        <v>3</v>
      </c>
      <c r="E35" s="8">
        <v>3</v>
      </c>
      <c r="F35" s="12">
        <v>1</v>
      </c>
      <c r="G35" s="12">
        <v>1</v>
      </c>
      <c r="H35" s="12">
        <v>2</v>
      </c>
      <c r="I35" s="12">
        <v>5</v>
      </c>
      <c r="J35" s="12">
        <v>4</v>
      </c>
      <c r="K35" s="12"/>
      <c r="L35" s="30">
        <f>SUM(B35:K35)</f>
        <v>29</v>
      </c>
      <c r="M35" s="14">
        <f>+Tabla1[[#This Row],[2023]]/Tabla1[[#This Row],[2022]]-1</f>
        <v>-1</v>
      </c>
    </row>
    <row r="36" spans="1:13" s="1" customFormat="1" ht="30" customHeight="1" x14ac:dyDescent="0.2">
      <c r="A36" s="13" t="s">
        <v>42</v>
      </c>
      <c r="B36" s="8">
        <v>1</v>
      </c>
      <c r="C36" s="4">
        <v>2</v>
      </c>
      <c r="D36" s="8">
        <v>3</v>
      </c>
      <c r="E36" s="8">
        <v>4</v>
      </c>
      <c r="F36" s="12">
        <v>2</v>
      </c>
      <c r="G36" s="12">
        <v>3</v>
      </c>
      <c r="H36" s="12">
        <v>3</v>
      </c>
      <c r="I36" s="12"/>
      <c r="J36" s="12">
        <v>5</v>
      </c>
      <c r="K36" s="12">
        <v>2</v>
      </c>
      <c r="L36" s="30">
        <f>SUM(B36:K36)</f>
        <v>25</v>
      </c>
      <c r="M36" s="14">
        <f>+Tabla1[[#This Row],[2023]]/Tabla1[[#This Row],[2022]]-1</f>
        <v>-0.6</v>
      </c>
    </row>
    <row r="37" spans="1:13" s="1" customFormat="1" ht="30" customHeight="1" x14ac:dyDescent="0.2">
      <c r="A37" s="13" t="s">
        <v>11</v>
      </c>
      <c r="B37" s="8">
        <v>2</v>
      </c>
      <c r="C37" s="4">
        <v>6</v>
      </c>
      <c r="D37" s="8">
        <v>2</v>
      </c>
      <c r="E37" s="8">
        <v>5</v>
      </c>
      <c r="F37" s="12">
        <v>4</v>
      </c>
      <c r="G37" s="12">
        <v>1</v>
      </c>
      <c r="H37" s="12">
        <v>2</v>
      </c>
      <c r="I37" s="12"/>
      <c r="J37" s="12"/>
      <c r="K37" s="12"/>
      <c r="L37" s="30">
        <f>SUM(B37:K37)</f>
        <v>22</v>
      </c>
      <c r="M37" s="14" t="s">
        <v>64</v>
      </c>
    </row>
    <row r="38" spans="1:13" s="1" customFormat="1" ht="30" customHeight="1" x14ac:dyDescent="0.2">
      <c r="A38" s="13" t="s">
        <v>0</v>
      </c>
      <c r="B38" s="8">
        <v>4</v>
      </c>
      <c r="C38" s="8">
        <v>3</v>
      </c>
      <c r="D38" s="8">
        <v>3</v>
      </c>
      <c r="E38" s="8">
        <v>4</v>
      </c>
      <c r="F38" s="12">
        <v>1</v>
      </c>
      <c r="G38" s="12"/>
      <c r="H38" s="12">
        <v>1</v>
      </c>
      <c r="I38" s="12"/>
      <c r="J38" s="12">
        <v>1</v>
      </c>
      <c r="K38" s="12">
        <v>3</v>
      </c>
      <c r="L38" s="30">
        <f>SUM(B38:K38)</f>
        <v>20</v>
      </c>
      <c r="M38" s="14">
        <f>+Tabla1[[#This Row],[2023]]/Tabla1[[#This Row],[2022]]-1</f>
        <v>2</v>
      </c>
    </row>
    <row r="39" spans="1:13" s="1" customFormat="1" ht="30" customHeight="1" x14ac:dyDescent="0.2">
      <c r="A39" s="13" t="s">
        <v>35</v>
      </c>
      <c r="B39" s="8">
        <v>2</v>
      </c>
      <c r="C39" s="4">
        <v>1</v>
      </c>
      <c r="D39" s="8">
        <v>3</v>
      </c>
      <c r="E39" s="8"/>
      <c r="F39" s="12">
        <v>1</v>
      </c>
      <c r="G39" s="12">
        <v>3</v>
      </c>
      <c r="H39" s="12">
        <v>2</v>
      </c>
      <c r="I39" s="12">
        <v>3</v>
      </c>
      <c r="J39" s="12">
        <v>3</v>
      </c>
      <c r="K39" s="12">
        <v>2</v>
      </c>
      <c r="L39" s="30">
        <f>SUM(B39:K39)</f>
        <v>20</v>
      </c>
      <c r="M39" s="14">
        <f>+Tabla1[[#This Row],[2023]]/Tabla1[[#This Row],[2022]]-1</f>
        <v>-0.33333333333333337</v>
      </c>
    </row>
    <row r="40" spans="1:13" s="1" customFormat="1" ht="30" customHeight="1" x14ac:dyDescent="0.2">
      <c r="A40" s="13" t="s">
        <v>46</v>
      </c>
      <c r="B40" s="8">
        <v>3</v>
      </c>
      <c r="C40" s="8">
        <v>1</v>
      </c>
      <c r="D40" s="8"/>
      <c r="E40" s="8">
        <v>1</v>
      </c>
      <c r="F40" s="12">
        <v>1</v>
      </c>
      <c r="G40" s="12"/>
      <c r="H40" s="12">
        <v>1</v>
      </c>
      <c r="I40" s="12">
        <v>2</v>
      </c>
      <c r="J40" s="12">
        <v>5</v>
      </c>
      <c r="K40" s="12">
        <v>5</v>
      </c>
      <c r="L40" s="30">
        <f>SUM(B40:K40)</f>
        <v>19</v>
      </c>
      <c r="M40" s="14">
        <f>+Tabla1[[#This Row],[2023]]/Tabla1[[#This Row],[2022]]-1</f>
        <v>0</v>
      </c>
    </row>
    <row r="41" spans="1:13" s="1" customFormat="1" ht="30" customHeight="1" x14ac:dyDescent="0.2">
      <c r="A41" s="13" t="s">
        <v>5</v>
      </c>
      <c r="B41" s="8">
        <v>2</v>
      </c>
      <c r="C41" s="8">
        <v>1</v>
      </c>
      <c r="D41" s="8">
        <v>2</v>
      </c>
      <c r="E41" s="8"/>
      <c r="F41" s="12"/>
      <c r="G41" s="12">
        <v>2</v>
      </c>
      <c r="H41" s="12">
        <v>3</v>
      </c>
      <c r="I41" s="12">
        <v>3</v>
      </c>
      <c r="J41" s="12">
        <v>2</v>
      </c>
      <c r="K41" s="12">
        <v>3</v>
      </c>
      <c r="L41" s="30">
        <f>SUM(B41:K41)</f>
        <v>18</v>
      </c>
      <c r="M41" s="14">
        <f>+Tabla1[[#This Row],[2023]]/Tabla1[[#This Row],[2022]]-1</f>
        <v>0.5</v>
      </c>
    </row>
    <row r="42" spans="1:13" s="1" customFormat="1" ht="36.75" customHeight="1" x14ac:dyDescent="0.2">
      <c r="A42" s="13" t="s">
        <v>61</v>
      </c>
      <c r="B42" s="8">
        <v>2</v>
      </c>
      <c r="C42" s="8">
        <v>2</v>
      </c>
      <c r="D42" s="8">
        <v>3</v>
      </c>
      <c r="E42" s="8"/>
      <c r="F42" s="12"/>
      <c r="G42" s="12"/>
      <c r="H42" s="12">
        <v>1</v>
      </c>
      <c r="I42" s="12">
        <v>2</v>
      </c>
      <c r="J42" s="12">
        <v>7</v>
      </c>
      <c r="K42" s="12">
        <v>1</v>
      </c>
      <c r="L42" s="30">
        <f>SUM(B42:K42)</f>
        <v>18</v>
      </c>
      <c r="M42" s="14">
        <f>+Tabla1[[#This Row],[2023]]/Tabla1[[#This Row],[2022]]-1</f>
        <v>-0.85714285714285721</v>
      </c>
    </row>
    <row r="43" spans="1:13" s="1" customFormat="1" ht="30" customHeight="1" x14ac:dyDescent="0.2">
      <c r="A43" s="13" t="s">
        <v>6</v>
      </c>
      <c r="B43" s="8">
        <v>1</v>
      </c>
      <c r="C43" s="4">
        <v>2</v>
      </c>
      <c r="D43" s="8">
        <v>2</v>
      </c>
      <c r="E43" s="8">
        <v>1</v>
      </c>
      <c r="F43" s="12">
        <v>1</v>
      </c>
      <c r="G43" s="12"/>
      <c r="H43" s="12">
        <v>1</v>
      </c>
      <c r="I43" s="12">
        <v>2</v>
      </c>
      <c r="J43" s="12">
        <v>2</v>
      </c>
      <c r="K43" s="12">
        <v>5</v>
      </c>
      <c r="L43" s="30">
        <f>SUM(B43:K43)</f>
        <v>17</v>
      </c>
      <c r="M43" s="14">
        <f>+Tabla1[[#This Row],[2023]]/Tabla1[[#This Row],[2022]]-1</f>
        <v>1.5</v>
      </c>
    </row>
    <row r="44" spans="1:13" s="1" customFormat="1" ht="30" customHeight="1" x14ac:dyDescent="0.2">
      <c r="A44" s="13" t="s">
        <v>37</v>
      </c>
      <c r="B44" s="8">
        <v>5</v>
      </c>
      <c r="C44" s="4">
        <v>3</v>
      </c>
      <c r="D44" s="8">
        <v>1</v>
      </c>
      <c r="E44" s="8">
        <v>1</v>
      </c>
      <c r="F44" s="12">
        <v>1</v>
      </c>
      <c r="G44" s="12"/>
      <c r="H44" s="12">
        <v>1</v>
      </c>
      <c r="I44" s="12">
        <v>2</v>
      </c>
      <c r="J44" s="12"/>
      <c r="K44" s="12">
        <v>3</v>
      </c>
      <c r="L44" s="30">
        <f>SUM(B44:K44)</f>
        <v>17</v>
      </c>
      <c r="M44" s="14">
        <v>1</v>
      </c>
    </row>
    <row r="45" spans="1:13" s="11" customFormat="1" ht="30" customHeight="1" x14ac:dyDescent="0.2">
      <c r="A45" s="13" t="s">
        <v>33</v>
      </c>
      <c r="B45" s="8">
        <v>3</v>
      </c>
      <c r="C45" s="8">
        <v>5</v>
      </c>
      <c r="D45" s="8">
        <v>4</v>
      </c>
      <c r="E45" s="8"/>
      <c r="F45" s="12"/>
      <c r="G45" s="12"/>
      <c r="H45" s="12" t="s">
        <v>54</v>
      </c>
      <c r="I45" s="12">
        <v>1</v>
      </c>
      <c r="J45" s="12">
        <v>2</v>
      </c>
      <c r="K45" s="12">
        <v>1</v>
      </c>
      <c r="L45" s="30">
        <f>SUM(B45:K45)</f>
        <v>16</v>
      </c>
      <c r="M45" s="14">
        <f>+Tabla1[[#This Row],[2023]]/Tabla1[[#This Row],[2022]]-1</f>
        <v>-0.5</v>
      </c>
    </row>
    <row r="46" spans="1:13" s="1" customFormat="1" ht="30" customHeight="1" x14ac:dyDescent="0.2">
      <c r="A46" s="13" t="s">
        <v>34</v>
      </c>
      <c r="B46" s="8">
        <v>1</v>
      </c>
      <c r="C46" s="8">
        <v>5</v>
      </c>
      <c r="D46" s="8">
        <v>3</v>
      </c>
      <c r="E46" s="8">
        <v>2</v>
      </c>
      <c r="F46" s="12"/>
      <c r="G46" s="12"/>
      <c r="H46" s="12">
        <v>1</v>
      </c>
      <c r="I46" s="12">
        <v>2</v>
      </c>
      <c r="J46" s="12"/>
      <c r="K46" s="12">
        <v>1</v>
      </c>
      <c r="L46" s="30">
        <f>SUM(B46:K46)</f>
        <v>15</v>
      </c>
      <c r="M46" s="14">
        <v>1</v>
      </c>
    </row>
    <row r="47" spans="1:13" s="10" customFormat="1" ht="30" customHeight="1" x14ac:dyDescent="0.2">
      <c r="A47" s="13" t="s">
        <v>12</v>
      </c>
      <c r="B47" s="8">
        <v>1</v>
      </c>
      <c r="C47" s="8"/>
      <c r="D47" s="8"/>
      <c r="E47" s="8">
        <v>3</v>
      </c>
      <c r="F47" s="12">
        <v>1</v>
      </c>
      <c r="G47" s="12">
        <v>1</v>
      </c>
      <c r="H47" s="12">
        <v>1</v>
      </c>
      <c r="I47" s="12">
        <v>4</v>
      </c>
      <c r="J47" s="12">
        <v>1</v>
      </c>
      <c r="K47" s="12">
        <v>2</v>
      </c>
      <c r="L47" s="30">
        <f>SUM(B47:K47)</f>
        <v>14</v>
      </c>
      <c r="M47" s="14">
        <f>+Tabla1[[#This Row],[2023]]/Tabla1[[#This Row],[2022]]-1</f>
        <v>1</v>
      </c>
    </row>
    <row r="48" spans="1:13" s="1" customFormat="1" ht="30" customHeight="1" x14ac:dyDescent="0.2">
      <c r="A48" s="13" t="s">
        <v>45</v>
      </c>
      <c r="B48" s="8"/>
      <c r="C48" s="4">
        <v>1</v>
      </c>
      <c r="D48" s="8">
        <v>5</v>
      </c>
      <c r="E48" s="8">
        <v>2</v>
      </c>
      <c r="F48" s="12"/>
      <c r="G48" s="12"/>
      <c r="H48" s="12" t="s">
        <v>54</v>
      </c>
      <c r="I48" s="12">
        <v>1</v>
      </c>
      <c r="J48" s="12">
        <v>3</v>
      </c>
      <c r="K48" s="12">
        <v>1</v>
      </c>
      <c r="L48" s="30">
        <f>SUM(B48:K48)</f>
        <v>13</v>
      </c>
      <c r="M48" s="14">
        <f>+Tabla1[[#This Row],[2023]]/Tabla1[[#This Row],[2022]]-1</f>
        <v>-0.66666666666666674</v>
      </c>
    </row>
    <row r="49" spans="1:13" s="1" customFormat="1" ht="30" customHeight="1" x14ac:dyDescent="0.2">
      <c r="A49" s="13" t="s">
        <v>4</v>
      </c>
      <c r="B49" s="8">
        <v>5</v>
      </c>
      <c r="C49" s="4"/>
      <c r="D49" s="8">
        <v>1</v>
      </c>
      <c r="E49" s="8">
        <v>2</v>
      </c>
      <c r="F49" s="12"/>
      <c r="G49" s="12">
        <v>1</v>
      </c>
      <c r="H49" s="12">
        <v>2</v>
      </c>
      <c r="I49" s="12">
        <v>1</v>
      </c>
      <c r="J49" s="12"/>
      <c r="K49" s="12"/>
      <c r="L49" s="30">
        <f>SUM(B49:K49)</f>
        <v>12</v>
      </c>
      <c r="M49" s="14" t="s">
        <v>64</v>
      </c>
    </row>
    <row r="50" spans="1:13" s="1" customFormat="1" ht="30" customHeight="1" x14ac:dyDescent="0.2">
      <c r="A50" s="13" t="s">
        <v>29</v>
      </c>
      <c r="B50" s="8"/>
      <c r="C50" s="4">
        <v>5</v>
      </c>
      <c r="D50" s="8"/>
      <c r="E50" s="8">
        <v>1</v>
      </c>
      <c r="F50" s="12">
        <v>1</v>
      </c>
      <c r="G50" s="12"/>
      <c r="H50" s="12" t="s">
        <v>54</v>
      </c>
      <c r="I50" s="12">
        <v>1</v>
      </c>
      <c r="J50" s="12">
        <v>1</v>
      </c>
      <c r="K50" s="12">
        <v>2</v>
      </c>
      <c r="L50" s="30">
        <f>SUM(B50:K50)</f>
        <v>11</v>
      </c>
      <c r="M50" s="14">
        <f>+Tabla1[[#This Row],[2023]]/Tabla1[[#This Row],[2022]]-1</f>
        <v>1</v>
      </c>
    </row>
    <row r="51" spans="1:13" s="1" customFormat="1" ht="30" customHeight="1" x14ac:dyDescent="0.2">
      <c r="A51" s="13" t="s">
        <v>18</v>
      </c>
      <c r="B51" s="8"/>
      <c r="C51" s="8"/>
      <c r="D51" s="8">
        <v>4</v>
      </c>
      <c r="E51" s="8">
        <v>2</v>
      </c>
      <c r="F51" s="12">
        <v>1</v>
      </c>
      <c r="G51" s="12">
        <v>1</v>
      </c>
      <c r="H51" s="12"/>
      <c r="I51" s="12"/>
      <c r="J51" s="12">
        <v>1</v>
      </c>
      <c r="K51" s="12">
        <v>2</v>
      </c>
      <c r="L51" s="30">
        <f>SUM(B51:K51)</f>
        <v>11</v>
      </c>
      <c r="M51" s="14">
        <f>+Tabla1[[#This Row],[2023]]/Tabla1[[#This Row],[2022]]-1</f>
        <v>1</v>
      </c>
    </row>
    <row r="52" spans="1:13" s="1" customFormat="1" ht="30" customHeight="1" x14ac:dyDescent="0.2">
      <c r="A52" s="13" t="s">
        <v>41</v>
      </c>
      <c r="B52" s="8">
        <v>2</v>
      </c>
      <c r="C52" s="4">
        <v>1</v>
      </c>
      <c r="D52" s="8">
        <v>1</v>
      </c>
      <c r="E52" s="8">
        <v>1</v>
      </c>
      <c r="F52" s="12">
        <v>2</v>
      </c>
      <c r="G52" s="12"/>
      <c r="H52" s="12">
        <v>2</v>
      </c>
      <c r="I52" s="12">
        <v>1</v>
      </c>
      <c r="J52" s="12"/>
      <c r="K52" s="12">
        <v>1</v>
      </c>
      <c r="L52" s="30">
        <f>SUM(B52:K52)</f>
        <v>11</v>
      </c>
      <c r="M52" s="14">
        <v>1</v>
      </c>
    </row>
    <row r="53" spans="1:13" s="1" customFormat="1" ht="30" customHeight="1" x14ac:dyDescent="0.2">
      <c r="A53" s="13" t="s">
        <v>36</v>
      </c>
      <c r="B53" s="8">
        <v>2</v>
      </c>
      <c r="C53" s="8">
        <v>3</v>
      </c>
      <c r="D53" s="8">
        <v>3</v>
      </c>
      <c r="E53" s="8"/>
      <c r="F53" s="12">
        <v>1</v>
      </c>
      <c r="G53" s="12"/>
      <c r="H53" s="12">
        <v>1</v>
      </c>
      <c r="I53" s="12"/>
      <c r="J53" s="12"/>
      <c r="K53" s="12">
        <v>1</v>
      </c>
      <c r="L53" s="30">
        <f>SUM(B53:K53)</f>
        <v>11</v>
      </c>
      <c r="M53" s="14">
        <v>1</v>
      </c>
    </row>
    <row r="54" spans="1:13" s="1" customFormat="1" ht="30" customHeight="1" x14ac:dyDescent="0.2">
      <c r="A54" s="13" t="s">
        <v>38</v>
      </c>
      <c r="B54" s="8">
        <v>1</v>
      </c>
      <c r="C54" s="4">
        <v>1</v>
      </c>
      <c r="D54" s="8"/>
      <c r="E54" s="8">
        <v>1</v>
      </c>
      <c r="F54" s="12"/>
      <c r="G54" s="12">
        <v>3</v>
      </c>
      <c r="H54" s="12">
        <v>1</v>
      </c>
      <c r="I54" s="12">
        <v>3</v>
      </c>
      <c r="J54" s="12">
        <v>1</v>
      </c>
      <c r="K54" s="12"/>
      <c r="L54" s="30">
        <f>SUM(B54:K54)</f>
        <v>11</v>
      </c>
      <c r="M54" s="14">
        <f>+Tabla1[[#This Row],[2023]]/Tabla1[[#This Row],[2022]]-1</f>
        <v>-1</v>
      </c>
    </row>
    <row r="55" spans="1:13" s="1" customFormat="1" ht="30" customHeight="1" x14ac:dyDescent="0.2">
      <c r="A55" s="13" t="s">
        <v>22</v>
      </c>
      <c r="B55" s="8">
        <v>3</v>
      </c>
      <c r="C55" s="4">
        <v>3</v>
      </c>
      <c r="D55" s="8">
        <v>1</v>
      </c>
      <c r="E55" s="8">
        <v>1</v>
      </c>
      <c r="F55" s="12">
        <v>1</v>
      </c>
      <c r="G55" s="12"/>
      <c r="H55" s="12" t="s">
        <v>54</v>
      </c>
      <c r="I55" s="12"/>
      <c r="J55" s="12"/>
      <c r="K55" s="12"/>
      <c r="L55" s="30">
        <f>SUM(B55:K55)</f>
        <v>9</v>
      </c>
      <c r="M55" s="14" t="s">
        <v>64</v>
      </c>
    </row>
    <row r="56" spans="1:13" ht="31.5" customHeight="1" x14ac:dyDescent="0.2">
      <c r="A56" s="13" t="s">
        <v>44</v>
      </c>
      <c r="B56" s="8"/>
      <c r="C56" s="4"/>
      <c r="D56" s="8">
        <v>1</v>
      </c>
      <c r="E56" s="8">
        <v>3</v>
      </c>
      <c r="F56" s="12"/>
      <c r="G56" s="12">
        <v>1</v>
      </c>
      <c r="H56" s="12"/>
      <c r="I56" s="12">
        <v>1</v>
      </c>
      <c r="J56" s="12">
        <v>1</v>
      </c>
      <c r="K56" s="12">
        <v>1</v>
      </c>
      <c r="L56" s="30">
        <f>SUM(B56:K56)</f>
        <v>8</v>
      </c>
      <c r="M56" s="14">
        <f>+Tabla1[[#This Row],[2023]]/Tabla1[[#This Row],[2022]]-1</f>
        <v>0</v>
      </c>
    </row>
    <row r="57" spans="1:13" s="1" customFormat="1" ht="30" customHeight="1" x14ac:dyDescent="0.2">
      <c r="A57" s="13" t="s">
        <v>21</v>
      </c>
      <c r="B57" s="8">
        <v>2</v>
      </c>
      <c r="C57" s="8">
        <v>2</v>
      </c>
      <c r="D57" s="8">
        <v>1</v>
      </c>
      <c r="E57" s="8"/>
      <c r="F57" s="12"/>
      <c r="G57" s="12"/>
      <c r="H57" s="12" t="s">
        <v>54</v>
      </c>
      <c r="I57" s="12"/>
      <c r="J57" s="12">
        <v>2</v>
      </c>
      <c r="K57" s="12"/>
      <c r="L57" s="30">
        <f>SUM(B57:K57)</f>
        <v>7</v>
      </c>
      <c r="M57" s="14">
        <f>+Tabla1[[#This Row],[2023]]/Tabla1[[#This Row],[2022]]-1</f>
        <v>-1</v>
      </c>
    </row>
    <row r="58" spans="1:13" ht="30" customHeight="1" x14ac:dyDescent="0.2">
      <c r="A58" s="13" t="s">
        <v>20</v>
      </c>
      <c r="B58" s="8">
        <v>3</v>
      </c>
      <c r="C58" s="8">
        <v>1</v>
      </c>
      <c r="D58" s="8"/>
      <c r="E58" s="8"/>
      <c r="F58" s="12"/>
      <c r="G58" s="12"/>
      <c r="H58" s="12">
        <v>1</v>
      </c>
      <c r="I58" s="12"/>
      <c r="J58" s="12"/>
      <c r="K58" s="12">
        <v>1</v>
      </c>
      <c r="L58" s="30">
        <f>SUM(B58:K58)</f>
        <v>6</v>
      </c>
      <c r="M58" s="14">
        <v>1</v>
      </c>
    </row>
    <row r="59" spans="1:13" s="1" customFormat="1" ht="30" customHeight="1" x14ac:dyDescent="0.2">
      <c r="A59" s="13" t="s">
        <v>43</v>
      </c>
      <c r="B59" s="8"/>
      <c r="C59" s="8">
        <v>1</v>
      </c>
      <c r="D59" s="8">
        <v>1</v>
      </c>
      <c r="E59" s="8">
        <v>2</v>
      </c>
      <c r="F59" s="12">
        <v>2</v>
      </c>
      <c r="G59" s="12"/>
      <c r="H59" s="12" t="s">
        <v>54</v>
      </c>
      <c r="I59" s="12"/>
      <c r="J59" s="12"/>
      <c r="K59" s="12"/>
      <c r="L59" s="30">
        <f>SUM(B59:K59)</f>
        <v>6</v>
      </c>
      <c r="M59" s="14" t="s">
        <v>64</v>
      </c>
    </row>
    <row r="60" spans="1:13" s="1" customFormat="1" ht="30" customHeight="1" x14ac:dyDescent="0.2">
      <c r="A60" s="13" t="s">
        <v>40</v>
      </c>
      <c r="B60" s="8"/>
      <c r="C60" s="4"/>
      <c r="D60" s="8">
        <v>2</v>
      </c>
      <c r="E60" s="8"/>
      <c r="F60" s="12"/>
      <c r="G60" s="12"/>
      <c r="H60" s="12" t="s">
        <v>54</v>
      </c>
      <c r="I60" s="12"/>
      <c r="J60" s="12">
        <v>2</v>
      </c>
      <c r="K60" s="12"/>
      <c r="L60" s="30">
        <f>SUM(B60:K60)</f>
        <v>4</v>
      </c>
      <c r="M60" s="14">
        <f>+Tabla1[[#This Row],[2023]]/Tabla1[[#This Row],[2022]]-1</f>
        <v>-1</v>
      </c>
    </row>
    <row r="61" spans="1:13" ht="30" customHeight="1" x14ac:dyDescent="0.2">
      <c r="A61" s="31" t="s">
        <v>70</v>
      </c>
      <c r="B61" s="33">
        <f>SUBTOTAL(109,Tabla1[2014])</f>
        <v>271</v>
      </c>
      <c r="C61" s="33">
        <f>SUBTOTAL(109,Tabla1[2015])</f>
        <v>262</v>
      </c>
      <c r="D61" s="33">
        <f>SUBTOTAL(109,Tabla1[2016])</f>
        <v>232</v>
      </c>
      <c r="E61" s="33">
        <f>SUBTOTAL(109,Tabla1[2017])</f>
        <v>213</v>
      </c>
      <c r="F61" s="33">
        <f>SUBTOTAL(109,Tabla1[2018])</f>
        <v>170</v>
      </c>
      <c r="G61" s="33">
        <f>SUBTOTAL(109,Tabla1[2019])</f>
        <v>154</v>
      </c>
      <c r="H61" s="33">
        <f>SUBTOTAL(109,Tabla1[2020])</f>
        <v>173</v>
      </c>
      <c r="I61" s="33">
        <f>SUBTOTAL(109,Tabla1[2021])</f>
        <v>196</v>
      </c>
      <c r="J61" s="33">
        <f>SUBTOTAL(109,Tabla1[2022])</f>
        <v>230</v>
      </c>
      <c r="K61" s="33">
        <f>SUBTOTAL(109,Tabla1[2023])</f>
        <v>166</v>
      </c>
      <c r="L61" s="33">
        <f>SUBTOTAL(109,Tabla1[Total  
2014-2023])</f>
        <v>2067</v>
      </c>
      <c r="M61" s="32"/>
    </row>
  </sheetData>
  <sortState ref="A10:Q57">
    <sortCondition ref="A10:A57"/>
  </sortState>
  <mergeCells count="1">
    <mergeCell ref="A4:M4"/>
  </mergeCells>
  <pageMargins left="0.42" right="0.27559055118110237" top="0.56000000000000005" bottom="0.35433070866141736" header="0.23622047244094491" footer="0.19685039370078741"/>
  <pageSetup paperSize="9" scale="57" fitToHeight="0" orientation="portrait" r:id="rId1"/>
  <rowBreaks count="1" manualBreakCount="1">
    <brk id="40" max="18" man="1"/>
  </rowBreak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Evolución PCTs</vt:lpstr>
      <vt:lpstr>'Evolución PCTs'!Área_de_impresión</vt:lpstr>
      <vt:lpstr>'Evolución PCTs'!Títulos_a_imprimir</vt:lpstr>
    </vt:vector>
  </TitlesOfParts>
  <Company>OEPM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oepm</dc:creator>
  <cp:lastModifiedBy>OEPM</cp:lastModifiedBy>
  <cp:lastPrinted>2024-06-13T07:07:59Z</cp:lastPrinted>
  <dcterms:created xsi:type="dcterms:W3CDTF">2007-07-02T15:36:22Z</dcterms:created>
  <dcterms:modified xsi:type="dcterms:W3CDTF">2024-06-27T10:33:32Z</dcterms:modified>
</cp:coreProperties>
</file>