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9.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1.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3.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4.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7.xml" ContentType="application/vnd.openxmlformats-officedocument.drawing+xml"/>
  <Override PartName="/xl/slicers/slicer3.xml" ContentType="application/vnd.ms-excel.slicer+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8.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9.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Z:\ESTADISTICA\1 MENSU\5 INTERNET\2024 INTERNET\"/>
    </mc:Choice>
  </mc:AlternateContent>
  <bookViews>
    <workbookView xWindow="0" yWindow="0" windowWidth="28800" windowHeight="11400" tabRatio="781" firstSheet="1" activeTab="1"/>
  </bookViews>
  <sheets>
    <sheet name="INDICE" sheetId="1" state="hidden" r:id="rId1"/>
    <sheet name="Observaciones" sheetId="2" r:id="rId2"/>
    <sheet name="GRAF" sheetId="3" r:id="rId3"/>
    <sheet name="GRAF EXT" sheetId="4" r:id="rId4"/>
    <sheet name="Marcas y NC" sheetId="6" r:id="rId5"/>
    <sheet name="Marcas Internac." sheetId="30" r:id="rId6"/>
    <sheet name="Diseños" sheetId="7" r:id="rId7"/>
    <sheet name="Dibujos-Mod. Internac." sheetId="25" r:id="rId8"/>
    <sheet name="Pat y MU" sheetId="29" r:id="rId9"/>
    <sheet name="CCP" sheetId="8" r:id="rId10"/>
    <sheet name="IBI" sheetId="27" r:id="rId11"/>
    <sheet name="ITP" sheetId="26" r:id="rId12"/>
    <sheet name="PCT-EPO" sheetId="15" r:id="rId13"/>
    <sheet name="EPO-Val" sheetId="14" r:id="rId14"/>
    <sheet name="Recursos" sheetId="10" r:id="rId15"/>
    <sheet name="Glosario" sheetId="11" r:id="rId16"/>
    <sheet name="DATOS" sheetId="12" state="hidden" r:id="rId17"/>
    <sheet name="cambios" sheetId="24" state="hidden" r:id="rId18"/>
    <sheet name="DATOS EXT" sheetId="13" state="hidden" r:id="rId19"/>
  </sheets>
  <definedNames>
    <definedName name="_xlnm._FilterDatabase" localSheetId="16" hidden="1">DATOS!$A$3:$D$363</definedName>
    <definedName name="_xlnm._FilterDatabase" localSheetId="18" hidden="1">'DATOS EXT'!$A$3:$D$363</definedName>
    <definedName name="_xlnm.Print_Area" localSheetId="9">CCP!$A$1:$K$104</definedName>
    <definedName name="_xlnm.Print_Area" localSheetId="16">DATOS!$A$1:$D$88</definedName>
    <definedName name="_xlnm.Print_Area" localSheetId="7">'Dibujos-Mod. Internac.'!$A$1:$L$64</definedName>
    <definedName name="_xlnm.Print_Area" localSheetId="6">Diseños!$A$1:$P$119</definedName>
    <definedName name="_xlnm.Print_Area" localSheetId="13">'EPO-Val'!$A$1:$K$94</definedName>
    <definedName name="_xlnm.Print_Area" localSheetId="15">Glosario!$A$1:$D$23</definedName>
    <definedName name="_xlnm.Print_Area" localSheetId="2">GRAF!$A$1:$N$64</definedName>
    <definedName name="_xlnm.Print_Area" localSheetId="3">'GRAF EXT'!$A$1:$N$65</definedName>
    <definedName name="_xlnm.Print_Area" localSheetId="10">IBI!$A$1:$K$94</definedName>
    <definedName name="_xlnm.Print_Area" localSheetId="0">INDICE!$A$1:$P$25</definedName>
    <definedName name="_xlnm.Print_Area" localSheetId="11">ITP!$A$1:$J$95</definedName>
    <definedName name="_xlnm.Print_Area" localSheetId="5">'Marcas Internac.'!$A$1:$J$106</definedName>
    <definedName name="_xlnm.Print_Area" localSheetId="4">'Marcas y NC'!$A$1:$K$417</definedName>
    <definedName name="_xlnm.Print_Area" localSheetId="1">Observaciones!$A$1:$G$37</definedName>
    <definedName name="_xlnm.Print_Area" localSheetId="8">'Pat y MU'!$A$1:$R$208</definedName>
    <definedName name="_xlnm.Print_Area" localSheetId="12">'PCT-EPO'!$A$1:$K$95</definedName>
    <definedName name="_xlnm.Print_Area" localSheetId="14">Recursos!$A$1:$J$97</definedName>
    <definedName name="SegmentaciónDeDatos_Año">#N/A</definedName>
    <definedName name="SegmentaciónDeDatos_Año2">#N/A</definedName>
    <definedName name="SegmentaciónDeDatos_Tipo">#N/A</definedName>
    <definedName name="SegmentaciónDeDatos_Tipo1">#N/A</definedName>
    <definedName name="_xlnm.Print_Titles" localSheetId="16">DATOS!$1:$1</definedName>
    <definedName name="Z_29F239DC_BC5F_44E2_A25F_EB80EC96DB25_.wvu.FilterData" localSheetId="16" hidden="1">DATOS!$A$3:$D$363</definedName>
    <definedName name="Z_29F239DC_BC5F_44E2_A25F_EB80EC96DB25_.wvu.FilterData" localSheetId="18" hidden="1">'DATOS EXT'!$A$3:$D$363</definedName>
    <definedName name="Z_29F239DC_BC5F_44E2_A25F_EB80EC96DB25_.wvu.PrintArea" localSheetId="9" hidden="1">CCP!$A$1:$L$47</definedName>
    <definedName name="Z_29F239DC_BC5F_44E2_A25F_EB80EC96DB25_.wvu.PrintArea" localSheetId="16" hidden="1">DATOS!$A$1:$D$88</definedName>
    <definedName name="Z_29F239DC_BC5F_44E2_A25F_EB80EC96DB25_.wvu.PrintArea" localSheetId="6" hidden="1">Diseños!$A$1:$Q$60</definedName>
    <definedName name="Z_29F239DC_BC5F_44E2_A25F_EB80EC96DB25_.wvu.PrintArea" localSheetId="13" hidden="1">'EPO-Val'!#REF!</definedName>
    <definedName name="Z_29F239DC_BC5F_44E2_A25F_EB80EC96DB25_.wvu.PrintArea" localSheetId="15" hidden="1">Glosario!$A$1:$D$23</definedName>
    <definedName name="Z_29F239DC_BC5F_44E2_A25F_EB80EC96DB25_.wvu.PrintArea" localSheetId="2" hidden="1">GRAF!$A$1:$N$64</definedName>
    <definedName name="Z_29F239DC_BC5F_44E2_A25F_EB80EC96DB25_.wvu.PrintArea" localSheetId="3" hidden="1">'GRAF EXT'!$A$1:$N$65</definedName>
    <definedName name="Z_29F239DC_BC5F_44E2_A25F_EB80EC96DB25_.wvu.PrintArea" localSheetId="10" hidden="1">IBI!#REF!</definedName>
    <definedName name="Z_29F239DC_BC5F_44E2_A25F_EB80EC96DB25_.wvu.PrintArea" localSheetId="0" hidden="1">INDICE!$A$1:$P$23</definedName>
    <definedName name="Z_29F239DC_BC5F_44E2_A25F_EB80EC96DB25_.wvu.PrintArea" localSheetId="11" hidden="1">ITP!$A$1:$J$46</definedName>
    <definedName name="Z_29F239DC_BC5F_44E2_A25F_EB80EC96DB25_.wvu.PrintArea" localSheetId="4" hidden="1">'Marcas y NC'!$A$1:$L$149</definedName>
    <definedName name="Z_29F239DC_BC5F_44E2_A25F_EB80EC96DB25_.wvu.PrintArea" localSheetId="1" hidden="1">Observaciones!$A$1:$G$34</definedName>
    <definedName name="Z_29F239DC_BC5F_44E2_A25F_EB80EC96DB25_.wvu.PrintArea" localSheetId="8" hidden="1">'Pat y MU'!$A$1:$S$153</definedName>
    <definedName name="Z_29F239DC_BC5F_44E2_A25F_EB80EC96DB25_.wvu.PrintArea" localSheetId="12" hidden="1">'PCT-EPO'!$A$1:$U$44</definedName>
    <definedName name="Z_29F239DC_BC5F_44E2_A25F_EB80EC96DB25_.wvu.PrintArea" localSheetId="14" hidden="1">Recursos!$A$1:$J$46</definedName>
    <definedName name="Z_29F239DC_BC5F_44E2_A25F_EB80EC96DB25_.wvu.PrintTitles" localSheetId="16" hidden="1">DATOS!$1:$1</definedName>
  </definedNames>
  <calcPr calcId="162913"/>
  <customWorkbookViews>
    <customWorkbookView name="OEPM - Vista personalizada" guid="{29F239DC-BC5F-44E2-A25F-EB80EC96DB25}" mergeInterval="0" personalView="1" maximized="1" xWindow="1358" yWindow="-319" windowWidth="1936" windowHeight="1056" tabRatio="707" activeSheetId="3"/>
  </customWorkbookViews>
  <pivotCaches>
    <pivotCache cacheId="0" r:id="rId20"/>
    <pivotCache cacheId="1" r:id="rId21"/>
  </pivotCaches>
  <extLst>
    <ext xmlns:x14="http://schemas.microsoft.com/office/spreadsheetml/2009/9/main" uri="{BBE1A952-AA13-448e-AADC-164F8A28A991}">
      <x14:slicerCaches>
        <x14:slicerCache r:id="rId22"/>
        <x14:slicerCache r:id="rId23"/>
        <x14:slicerCache r:id="rId24"/>
        <x14:slicerCache r:id="rId2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3" i="7" l="1"/>
  <c r="I83" i="7"/>
  <c r="E83" i="7"/>
  <c r="C83" i="7"/>
  <c r="I380" i="6" l="1"/>
  <c r="I332" i="6"/>
  <c r="I272" i="6"/>
  <c r="I226" i="6"/>
  <c r="I169" i="6"/>
  <c r="I122" i="6"/>
  <c r="E93" i="30" l="1"/>
  <c r="J379" i="6" l="1"/>
  <c r="J271" i="6" l="1"/>
  <c r="J378" i="6" l="1"/>
  <c r="J270" i="6"/>
  <c r="P125" i="29"/>
  <c r="P126" i="29"/>
  <c r="P20" i="29"/>
  <c r="P19" i="29"/>
  <c r="J377" i="6" l="1"/>
  <c r="J269" i="6"/>
  <c r="P171" i="29"/>
  <c r="P172" i="29"/>
  <c r="P124" i="29"/>
  <c r="P65" i="29"/>
  <c r="P66" i="29"/>
  <c r="P64" i="29"/>
  <c r="P18" i="29"/>
  <c r="P170" i="29"/>
  <c r="O173" i="29" l="1"/>
  <c r="N173" i="29"/>
  <c r="L173" i="29"/>
  <c r="H173" i="29"/>
  <c r="E173" i="29"/>
  <c r="Q172" i="29"/>
  <c r="L172" i="29"/>
  <c r="H172" i="29"/>
  <c r="E172" i="29"/>
  <c r="Q171" i="29"/>
  <c r="L171" i="29"/>
  <c r="H171" i="29"/>
  <c r="E171" i="29"/>
  <c r="Q170" i="29"/>
  <c r="L170" i="29"/>
  <c r="H170" i="29"/>
  <c r="E170" i="29"/>
  <c r="P169" i="29"/>
  <c r="L169" i="29"/>
  <c r="H169" i="29"/>
  <c r="I169" i="29" s="1"/>
  <c r="E169" i="29"/>
  <c r="P168" i="29"/>
  <c r="L168" i="29"/>
  <c r="H168" i="29"/>
  <c r="E168" i="29"/>
  <c r="P167" i="29"/>
  <c r="Q167" i="29" s="1"/>
  <c r="L167" i="29"/>
  <c r="M167" i="29" s="1"/>
  <c r="H167" i="29"/>
  <c r="E167" i="29"/>
  <c r="I167" i="29" s="1"/>
  <c r="P166" i="29"/>
  <c r="L166" i="29"/>
  <c r="M166" i="29" s="1"/>
  <c r="I166" i="29"/>
  <c r="H166" i="29"/>
  <c r="E166" i="29"/>
  <c r="P165" i="29"/>
  <c r="Q165" i="29" s="1"/>
  <c r="L165" i="29"/>
  <c r="H165" i="29"/>
  <c r="E165" i="29"/>
  <c r="P164" i="29"/>
  <c r="L164" i="29"/>
  <c r="H164" i="29"/>
  <c r="M164" i="29" s="1"/>
  <c r="E164" i="29"/>
  <c r="P163" i="29"/>
  <c r="L163" i="29"/>
  <c r="H163" i="29"/>
  <c r="I163" i="29" s="1"/>
  <c r="E163" i="29"/>
  <c r="P162" i="29"/>
  <c r="L162" i="29"/>
  <c r="H162" i="29"/>
  <c r="E162" i="29"/>
  <c r="P161" i="29"/>
  <c r="L161" i="29"/>
  <c r="M161" i="29" s="1"/>
  <c r="H161" i="29"/>
  <c r="E161" i="29"/>
  <c r="O127" i="29"/>
  <c r="N127" i="29"/>
  <c r="K127" i="29"/>
  <c r="J127" i="29"/>
  <c r="G127" i="29"/>
  <c r="F127" i="29"/>
  <c r="D127" i="29"/>
  <c r="C127" i="29"/>
  <c r="Q126" i="29"/>
  <c r="L126" i="29"/>
  <c r="H126" i="29"/>
  <c r="E126" i="29"/>
  <c r="Q125" i="29"/>
  <c r="L125" i="29"/>
  <c r="H125" i="29"/>
  <c r="E125" i="29"/>
  <c r="Q124" i="29"/>
  <c r="L124" i="29"/>
  <c r="H124" i="29"/>
  <c r="E124" i="29"/>
  <c r="P123" i="29"/>
  <c r="L123" i="29"/>
  <c r="M123" i="29" s="1"/>
  <c r="H123" i="29"/>
  <c r="E123" i="29"/>
  <c r="I123" i="29" s="1"/>
  <c r="P122" i="29"/>
  <c r="L122" i="29"/>
  <c r="H122" i="29"/>
  <c r="E122" i="29"/>
  <c r="P121" i="29"/>
  <c r="L121" i="29"/>
  <c r="I121" i="29"/>
  <c r="H121" i="29"/>
  <c r="E121" i="29"/>
  <c r="P120" i="29"/>
  <c r="L120" i="29"/>
  <c r="H120" i="29"/>
  <c r="E120" i="29"/>
  <c r="P119" i="29"/>
  <c r="Q119" i="29" s="1"/>
  <c r="L119" i="29"/>
  <c r="H119" i="29"/>
  <c r="E119" i="29"/>
  <c r="P118" i="29"/>
  <c r="L118" i="29"/>
  <c r="H118" i="29"/>
  <c r="E118" i="29"/>
  <c r="P117" i="29"/>
  <c r="Q117" i="29" s="1"/>
  <c r="L117" i="29"/>
  <c r="H117" i="29"/>
  <c r="I117" i="29" s="1"/>
  <c r="E117" i="29"/>
  <c r="P116" i="29"/>
  <c r="L116" i="29"/>
  <c r="H116" i="29"/>
  <c r="E116" i="29"/>
  <c r="P115" i="29"/>
  <c r="Q115" i="29" s="1"/>
  <c r="L115" i="29"/>
  <c r="H115" i="29"/>
  <c r="M115" i="29" s="1"/>
  <c r="E115" i="29"/>
  <c r="O67" i="29"/>
  <c r="N67" i="29"/>
  <c r="L67" i="29"/>
  <c r="H67" i="29"/>
  <c r="M67" i="29" s="1"/>
  <c r="E67" i="29"/>
  <c r="Q66" i="29"/>
  <c r="L66" i="29"/>
  <c r="H66" i="29"/>
  <c r="E66" i="29"/>
  <c r="Q65" i="29"/>
  <c r="L65" i="29"/>
  <c r="H65" i="29"/>
  <c r="M65" i="29" s="1"/>
  <c r="E65" i="29"/>
  <c r="Q64" i="29"/>
  <c r="L64" i="29"/>
  <c r="H64" i="29"/>
  <c r="M64" i="29" s="1"/>
  <c r="E64" i="29"/>
  <c r="P63" i="29"/>
  <c r="Q63" i="29" s="1"/>
  <c r="L63" i="29"/>
  <c r="H63" i="29"/>
  <c r="M63" i="29" s="1"/>
  <c r="E63" i="29"/>
  <c r="P62" i="29"/>
  <c r="L62" i="29"/>
  <c r="H62" i="29"/>
  <c r="E62" i="29"/>
  <c r="P61" i="29"/>
  <c r="L61" i="29"/>
  <c r="M61" i="29" s="1"/>
  <c r="H61" i="29"/>
  <c r="E61" i="29"/>
  <c r="P60" i="29"/>
  <c r="L60" i="29"/>
  <c r="M60" i="29" s="1"/>
  <c r="H60" i="29"/>
  <c r="E60" i="29"/>
  <c r="I60" i="29" s="1"/>
  <c r="P59" i="29"/>
  <c r="M59" i="29"/>
  <c r="L59" i="29"/>
  <c r="H59" i="29"/>
  <c r="E59" i="29"/>
  <c r="P58" i="29"/>
  <c r="L58" i="29"/>
  <c r="H58" i="29"/>
  <c r="M58" i="29" s="1"/>
  <c r="E58" i="29"/>
  <c r="P57" i="29"/>
  <c r="Q57" i="29" s="1"/>
  <c r="L57" i="29"/>
  <c r="H57" i="29"/>
  <c r="E57" i="29"/>
  <c r="I57" i="29" s="1"/>
  <c r="P56" i="29"/>
  <c r="L56" i="29"/>
  <c r="H56" i="29"/>
  <c r="E56" i="29"/>
  <c r="P55" i="29"/>
  <c r="L55" i="29"/>
  <c r="M55" i="29" s="1"/>
  <c r="H55" i="29"/>
  <c r="E55" i="29"/>
  <c r="O21" i="29"/>
  <c r="N21" i="29"/>
  <c r="K21" i="29"/>
  <c r="J21" i="29"/>
  <c r="L21" i="29" s="1"/>
  <c r="M21" i="29" s="1"/>
  <c r="H21" i="29"/>
  <c r="E21" i="29"/>
  <c r="Q20" i="29"/>
  <c r="L20" i="29"/>
  <c r="H20" i="29"/>
  <c r="E20" i="29"/>
  <c r="Q19" i="29"/>
  <c r="L19" i="29"/>
  <c r="H19" i="29"/>
  <c r="E19" i="29"/>
  <c r="Q18" i="29"/>
  <c r="L18" i="29"/>
  <c r="M18" i="29" s="1"/>
  <c r="H18" i="29"/>
  <c r="I18" i="29" s="1"/>
  <c r="E18" i="29"/>
  <c r="P17" i="29"/>
  <c r="L17" i="29"/>
  <c r="H17" i="29"/>
  <c r="I17" i="29" s="1"/>
  <c r="E17" i="29"/>
  <c r="P16" i="29"/>
  <c r="L16" i="29"/>
  <c r="H16" i="29"/>
  <c r="E16" i="29"/>
  <c r="P15" i="29"/>
  <c r="Q15" i="29" s="1"/>
  <c r="L15" i="29"/>
  <c r="H15" i="29"/>
  <c r="M15" i="29" s="1"/>
  <c r="E15" i="29"/>
  <c r="P14" i="29"/>
  <c r="Q14" i="29" s="1"/>
  <c r="L14" i="29"/>
  <c r="H14" i="29"/>
  <c r="E14" i="29"/>
  <c r="P13" i="29"/>
  <c r="L13" i="29"/>
  <c r="H13" i="29"/>
  <c r="E13" i="29"/>
  <c r="I13" i="29" s="1"/>
  <c r="P12" i="29"/>
  <c r="L12" i="29"/>
  <c r="H12" i="29"/>
  <c r="E12" i="29"/>
  <c r="P11" i="29"/>
  <c r="L11" i="29"/>
  <c r="M11" i="29" s="1"/>
  <c r="H11" i="29"/>
  <c r="I11" i="29" s="1"/>
  <c r="E11" i="29"/>
  <c r="P10" i="29"/>
  <c r="L10" i="29"/>
  <c r="H10" i="29"/>
  <c r="E10" i="29"/>
  <c r="P9" i="29"/>
  <c r="Q9" i="29" s="1"/>
  <c r="L9" i="29"/>
  <c r="H9" i="29"/>
  <c r="E9" i="29"/>
  <c r="Q56" i="29" l="1"/>
  <c r="Q168" i="29"/>
  <c r="Q163" i="29"/>
  <c r="P21" i="29"/>
  <c r="Q21" i="29" s="1"/>
  <c r="Q13" i="29"/>
  <c r="M14" i="29"/>
  <c r="Q55" i="29"/>
  <c r="Q59" i="29"/>
  <c r="I61" i="29"/>
  <c r="M119" i="29"/>
  <c r="I122" i="29"/>
  <c r="Q123" i="29"/>
  <c r="M125" i="29"/>
  <c r="M170" i="29"/>
  <c r="M173" i="29"/>
  <c r="M118" i="29"/>
  <c r="Q122" i="29"/>
  <c r="Q161" i="29"/>
  <c r="Q10" i="29"/>
  <c r="M57" i="29"/>
  <c r="I59" i="29"/>
  <c r="Q61" i="29"/>
  <c r="M117" i="29"/>
  <c r="I120" i="29"/>
  <c r="M121" i="29"/>
  <c r="M17" i="29"/>
  <c r="I21" i="29"/>
  <c r="I55" i="29"/>
  <c r="Q121" i="29"/>
  <c r="M126" i="29"/>
  <c r="I161" i="29"/>
  <c r="Q162" i="29"/>
  <c r="M165" i="29"/>
  <c r="I168" i="29"/>
  <c r="Q169" i="29"/>
  <c r="I12" i="29"/>
  <c r="M12" i="29"/>
  <c r="M16" i="29"/>
  <c r="M120" i="29"/>
  <c r="I162" i="29"/>
  <c r="I10" i="29"/>
  <c r="Q16" i="29"/>
  <c r="I19" i="29"/>
  <c r="I116" i="29"/>
  <c r="M163" i="29"/>
  <c r="M10" i="29"/>
  <c r="I14" i="29"/>
  <c r="M19" i="29"/>
  <c r="I62" i="29"/>
  <c r="L127" i="29"/>
  <c r="Q116" i="29"/>
  <c r="Q118" i="29"/>
  <c r="I165" i="29"/>
  <c r="I16" i="29"/>
  <c r="I20" i="29"/>
  <c r="I56" i="29"/>
  <c r="Q60" i="29"/>
  <c r="M20" i="29"/>
  <c r="Q58" i="29"/>
  <c r="Q166" i="29"/>
  <c r="I9" i="29"/>
  <c r="Q12" i="29"/>
  <c r="Q17" i="29"/>
  <c r="I63" i="29"/>
  <c r="I115" i="29"/>
  <c r="Q120" i="29"/>
  <c r="Q164" i="29"/>
  <c r="M9" i="29"/>
  <c r="Q11" i="29"/>
  <c r="Q62" i="29"/>
  <c r="M66" i="29"/>
  <c r="I119" i="29"/>
  <c r="M124" i="29"/>
  <c r="M169" i="29"/>
  <c r="M172" i="29"/>
  <c r="E127" i="29"/>
  <c r="M171" i="29"/>
  <c r="P67" i="29"/>
  <c r="Q67" i="29" s="1"/>
  <c r="P127" i="29"/>
  <c r="Q127" i="29" s="1"/>
  <c r="P173" i="29"/>
  <c r="Q173" i="29" s="1"/>
  <c r="M56" i="29"/>
  <c r="I58" i="29"/>
  <c r="M62" i="29"/>
  <c r="I64" i="29"/>
  <c r="I65" i="29"/>
  <c r="I66" i="29"/>
  <c r="I67" i="29"/>
  <c r="M116" i="29"/>
  <c r="I118" i="29"/>
  <c r="M122" i="29"/>
  <c r="I124" i="29"/>
  <c r="I125" i="29"/>
  <c r="I126" i="29"/>
  <c r="M162" i="29"/>
  <c r="I164" i="29"/>
  <c r="M168" i="29"/>
  <c r="I170" i="29"/>
  <c r="I171" i="29"/>
  <c r="I172" i="29"/>
  <c r="I173" i="29"/>
  <c r="M13" i="29"/>
  <c r="I15" i="29"/>
  <c r="H127" i="29"/>
  <c r="I127" i="29" s="1"/>
  <c r="M127" i="29" l="1"/>
  <c r="I69" i="14" l="1"/>
  <c r="J69" i="14" s="1"/>
  <c r="G69" i="14"/>
  <c r="E69" i="14"/>
  <c r="D69" i="14"/>
  <c r="J68" i="14"/>
  <c r="H68" i="14"/>
  <c r="F68" i="14"/>
  <c r="J67" i="14"/>
  <c r="H67" i="14"/>
  <c r="F67" i="14"/>
  <c r="J66" i="14"/>
  <c r="H66" i="14"/>
  <c r="F66" i="14"/>
  <c r="J65" i="14"/>
  <c r="H65" i="14"/>
  <c r="F65" i="14"/>
  <c r="J64" i="14"/>
  <c r="H64" i="14"/>
  <c r="F64" i="14"/>
  <c r="J63" i="14"/>
  <c r="H63" i="14"/>
  <c r="F63" i="14"/>
  <c r="J62" i="14"/>
  <c r="H62" i="14"/>
  <c r="F62" i="14"/>
  <c r="J61" i="14"/>
  <c r="H61" i="14"/>
  <c r="F61" i="14"/>
  <c r="J60" i="14"/>
  <c r="H60" i="14"/>
  <c r="F60" i="14"/>
  <c r="J59" i="14"/>
  <c r="H59" i="14"/>
  <c r="F59" i="14"/>
  <c r="J58" i="14"/>
  <c r="H58" i="14"/>
  <c r="F58" i="14"/>
  <c r="J57" i="14"/>
  <c r="H57" i="14"/>
  <c r="F57" i="14"/>
  <c r="I266" i="12"/>
  <c r="I171" i="12"/>
  <c r="F69" i="14" l="1"/>
  <c r="H69" i="14"/>
  <c r="I353" i="12" l="1"/>
  <c r="I357" i="12" s="1"/>
  <c r="I341" i="12"/>
  <c r="I345" i="12" s="1"/>
  <c r="I261" i="12" l="1"/>
  <c r="I249" i="12"/>
  <c r="I166" i="12"/>
  <c r="I154" i="12"/>
  <c r="H67" i="30" l="1"/>
  <c r="I67" i="30" s="1"/>
  <c r="F67" i="30"/>
  <c r="D67" i="30"/>
  <c r="C67" i="30"/>
  <c r="H21" i="30"/>
  <c r="I21" i="30" s="1"/>
  <c r="F21" i="30"/>
  <c r="D21" i="30"/>
  <c r="C21" i="30"/>
  <c r="I66" i="30"/>
  <c r="G66" i="30"/>
  <c r="E66" i="30"/>
  <c r="I20" i="30"/>
  <c r="G20" i="30"/>
  <c r="E20" i="30"/>
  <c r="I65" i="30"/>
  <c r="G65" i="30"/>
  <c r="E65" i="30"/>
  <c r="I19" i="30"/>
  <c r="G19" i="30"/>
  <c r="E19" i="30"/>
  <c r="I64" i="30"/>
  <c r="G64" i="30"/>
  <c r="E64" i="30"/>
  <c r="I18" i="30"/>
  <c r="G18" i="30"/>
  <c r="E18" i="30"/>
  <c r="I63" i="30"/>
  <c r="G63" i="30"/>
  <c r="E63" i="30"/>
  <c r="I17" i="30"/>
  <c r="G17" i="30"/>
  <c r="E17" i="30"/>
  <c r="I62" i="30"/>
  <c r="G62" i="30"/>
  <c r="E62" i="30"/>
  <c r="I16" i="30"/>
  <c r="G16" i="30"/>
  <c r="E16" i="30"/>
  <c r="I61" i="30"/>
  <c r="G61" i="30"/>
  <c r="E61" i="30"/>
  <c r="I15" i="30"/>
  <c r="G15" i="30"/>
  <c r="E15" i="30"/>
  <c r="I60" i="30"/>
  <c r="G60" i="30"/>
  <c r="E60" i="30"/>
  <c r="I14" i="30"/>
  <c r="G14" i="30"/>
  <c r="E14" i="30"/>
  <c r="I59" i="30"/>
  <c r="G59" i="30"/>
  <c r="E59" i="30"/>
  <c r="I13" i="30"/>
  <c r="G13" i="30"/>
  <c r="E13" i="30"/>
  <c r="I58" i="30"/>
  <c r="G58" i="30"/>
  <c r="E58" i="30"/>
  <c r="I12" i="30"/>
  <c r="G12" i="30"/>
  <c r="E12" i="30"/>
  <c r="I57" i="30"/>
  <c r="G57" i="30"/>
  <c r="E57" i="30"/>
  <c r="I11" i="30"/>
  <c r="G11" i="30"/>
  <c r="E11" i="30"/>
  <c r="I56" i="30"/>
  <c r="G56" i="30"/>
  <c r="E56" i="30"/>
  <c r="I10" i="30"/>
  <c r="G10" i="30"/>
  <c r="E10" i="30"/>
  <c r="I55" i="30"/>
  <c r="G55" i="30"/>
  <c r="E55" i="30"/>
  <c r="I9" i="30"/>
  <c r="G9" i="30"/>
  <c r="E9" i="30"/>
  <c r="G67" i="30" l="1"/>
  <c r="E67" i="30"/>
  <c r="E21" i="30"/>
  <c r="G21" i="30"/>
  <c r="I69" i="27" l="1"/>
  <c r="J69" i="27" s="1"/>
  <c r="G69" i="27"/>
  <c r="E69" i="27"/>
  <c r="D69" i="27"/>
  <c r="I21" i="27"/>
  <c r="J21" i="27" s="1"/>
  <c r="G21" i="27"/>
  <c r="E21" i="27"/>
  <c r="D21" i="27"/>
  <c r="F21" i="27" s="1"/>
  <c r="J68" i="27"/>
  <c r="H68" i="27"/>
  <c r="F68" i="27"/>
  <c r="J20" i="27"/>
  <c r="J67" i="27"/>
  <c r="H67" i="27"/>
  <c r="F67" i="27"/>
  <c r="J19" i="27"/>
  <c r="J66" i="27"/>
  <c r="H66" i="27"/>
  <c r="F66" i="27"/>
  <c r="J18" i="27"/>
  <c r="J65" i="27"/>
  <c r="H65" i="27"/>
  <c r="F65" i="27"/>
  <c r="J17" i="27"/>
  <c r="J64" i="27"/>
  <c r="H64" i="27"/>
  <c r="F64" i="27"/>
  <c r="J16" i="27"/>
  <c r="J63" i="27"/>
  <c r="H63" i="27"/>
  <c r="F63" i="27"/>
  <c r="J15" i="27"/>
  <c r="J62" i="27"/>
  <c r="H62" i="27"/>
  <c r="F62" i="27"/>
  <c r="J14" i="27"/>
  <c r="J61" i="27"/>
  <c r="H61" i="27"/>
  <c r="F61" i="27"/>
  <c r="J13" i="27"/>
  <c r="J60" i="27"/>
  <c r="H60" i="27"/>
  <c r="F60" i="27"/>
  <c r="J12" i="27"/>
  <c r="J59" i="27"/>
  <c r="H59" i="27"/>
  <c r="F59" i="27"/>
  <c r="J11" i="27"/>
  <c r="J58" i="27"/>
  <c r="H58" i="27"/>
  <c r="F58" i="27"/>
  <c r="J10" i="27"/>
  <c r="J57" i="27"/>
  <c r="H57" i="27"/>
  <c r="F57" i="27"/>
  <c r="J9" i="27"/>
  <c r="H69" i="26"/>
  <c r="I69" i="26" s="1"/>
  <c r="F69" i="26"/>
  <c r="D69" i="26"/>
  <c r="C69" i="26"/>
  <c r="H21" i="26"/>
  <c r="I21" i="26" s="1"/>
  <c r="F21" i="26"/>
  <c r="G21" i="26" s="1"/>
  <c r="D21" i="26"/>
  <c r="E21" i="26" s="1"/>
  <c r="C21" i="26"/>
  <c r="I68" i="26"/>
  <c r="G68" i="26"/>
  <c r="E68" i="26"/>
  <c r="I20" i="26"/>
  <c r="G20" i="26"/>
  <c r="E20" i="26"/>
  <c r="I67" i="26"/>
  <c r="G67" i="26"/>
  <c r="E67" i="26"/>
  <c r="I19" i="26"/>
  <c r="G19" i="26"/>
  <c r="E19" i="26"/>
  <c r="I66" i="26"/>
  <c r="G66" i="26"/>
  <c r="E66" i="26"/>
  <c r="I18" i="26"/>
  <c r="G18" i="26"/>
  <c r="E18" i="26"/>
  <c r="I65" i="26"/>
  <c r="G65" i="26"/>
  <c r="E65" i="26"/>
  <c r="I17" i="26"/>
  <c r="G17" i="26"/>
  <c r="E17" i="26"/>
  <c r="I64" i="26"/>
  <c r="G64" i="26"/>
  <c r="E64" i="26"/>
  <c r="I16" i="26"/>
  <c r="G16" i="26"/>
  <c r="E16" i="26"/>
  <c r="I63" i="26"/>
  <c r="G63" i="26"/>
  <c r="E63" i="26"/>
  <c r="I15" i="26"/>
  <c r="G15" i="26"/>
  <c r="E15" i="26"/>
  <c r="I62" i="26"/>
  <c r="G62" i="26"/>
  <c r="E62" i="26"/>
  <c r="I14" i="26"/>
  <c r="G14" i="26"/>
  <c r="E14" i="26"/>
  <c r="I61" i="26"/>
  <c r="G61" i="26"/>
  <c r="E61" i="26"/>
  <c r="I13" i="26"/>
  <c r="G13" i="26"/>
  <c r="E13" i="26"/>
  <c r="I60" i="26"/>
  <c r="G60" i="26"/>
  <c r="E60" i="26"/>
  <c r="I12" i="26"/>
  <c r="G12" i="26"/>
  <c r="E12" i="26"/>
  <c r="I59" i="26"/>
  <c r="G59" i="26"/>
  <c r="E59" i="26"/>
  <c r="I11" i="26"/>
  <c r="G11" i="26"/>
  <c r="E11" i="26"/>
  <c r="I58" i="26"/>
  <c r="G58" i="26"/>
  <c r="E58" i="26"/>
  <c r="I10" i="26"/>
  <c r="G10" i="26"/>
  <c r="E10" i="26"/>
  <c r="I57" i="26"/>
  <c r="G57" i="26"/>
  <c r="E57" i="26"/>
  <c r="I9" i="26"/>
  <c r="G9" i="26"/>
  <c r="E9" i="26"/>
  <c r="K20" i="25"/>
  <c r="J20" i="25"/>
  <c r="H20" i="25"/>
  <c r="G20" i="25"/>
  <c r="E20" i="25"/>
  <c r="D20" i="25"/>
  <c r="C20" i="25"/>
  <c r="F20" i="25" s="1"/>
  <c r="B20" i="25"/>
  <c r="L19" i="25"/>
  <c r="I19" i="25"/>
  <c r="F19" i="25"/>
  <c r="L18" i="25"/>
  <c r="I18" i="25"/>
  <c r="F18" i="25"/>
  <c r="L17" i="25"/>
  <c r="I17" i="25"/>
  <c r="F17" i="25"/>
  <c r="L16" i="25"/>
  <c r="I16" i="25"/>
  <c r="F16" i="25"/>
  <c r="L15" i="25"/>
  <c r="I15" i="25"/>
  <c r="F15" i="25"/>
  <c r="L14" i="25"/>
  <c r="I14" i="25"/>
  <c r="F14" i="25"/>
  <c r="L13" i="25"/>
  <c r="I13" i="25"/>
  <c r="F13" i="25"/>
  <c r="L12" i="25"/>
  <c r="I12" i="25"/>
  <c r="F12" i="25"/>
  <c r="L11" i="25"/>
  <c r="I11" i="25"/>
  <c r="F11" i="25"/>
  <c r="L10" i="25"/>
  <c r="I10" i="25"/>
  <c r="F10" i="25"/>
  <c r="L9" i="25"/>
  <c r="I9" i="25"/>
  <c r="F9" i="25"/>
  <c r="L8" i="25"/>
  <c r="I8" i="25"/>
  <c r="F8" i="25"/>
  <c r="L20" i="25" l="1"/>
  <c r="H21" i="27"/>
  <c r="G69" i="26"/>
  <c r="F69" i="27"/>
  <c r="H69" i="27"/>
  <c r="E69" i="26"/>
  <c r="I20" i="25"/>
  <c r="G380" i="6" l="1"/>
  <c r="E380" i="6"/>
  <c r="D380" i="6"/>
  <c r="H379" i="6"/>
  <c r="F379" i="6"/>
  <c r="H378" i="6"/>
  <c r="F378" i="6"/>
  <c r="H377" i="6"/>
  <c r="F377" i="6"/>
  <c r="J376" i="6"/>
  <c r="H376" i="6"/>
  <c r="F376" i="6"/>
  <c r="J375" i="6"/>
  <c r="H375" i="6"/>
  <c r="F375" i="6"/>
  <c r="J374" i="6"/>
  <c r="H374" i="6"/>
  <c r="F374" i="6"/>
  <c r="J373" i="6"/>
  <c r="H373" i="6"/>
  <c r="F373" i="6"/>
  <c r="J372" i="6"/>
  <c r="H372" i="6"/>
  <c r="F372" i="6"/>
  <c r="J371" i="6"/>
  <c r="H371" i="6"/>
  <c r="F371" i="6"/>
  <c r="J370" i="6"/>
  <c r="H370" i="6"/>
  <c r="F370" i="6"/>
  <c r="J369" i="6"/>
  <c r="H369" i="6"/>
  <c r="F369" i="6"/>
  <c r="J368" i="6"/>
  <c r="H368" i="6"/>
  <c r="F368" i="6"/>
  <c r="J380" i="6" l="1"/>
  <c r="H380" i="6"/>
  <c r="F380" i="6"/>
  <c r="G272" i="6"/>
  <c r="E272" i="6"/>
  <c r="D272" i="6"/>
  <c r="H271" i="6"/>
  <c r="F271" i="6"/>
  <c r="H270" i="6"/>
  <c r="F270" i="6"/>
  <c r="H269" i="6"/>
  <c r="F269" i="6"/>
  <c r="J268" i="6"/>
  <c r="H268" i="6"/>
  <c r="F268" i="6"/>
  <c r="J267" i="6"/>
  <c r="H267" i="6"/>
  <c r="F267" i="6"/>
  <c r="J266" i="6"/>
  <c r="H266" i="6"/>
  <c r="F266" i="6"/>
  <c r="J265" i="6"/>
  <c r="H265" i="6"/>
  <c r="F265" i="6"/>
  <c r="J264" i="6"/>
  <c r="H264" i="6"/>
  <c r="F264" i="6"/>
  <c r="J263" i="6"/>
  <c r="H263" i="6"/>
  <c r="F263" i="6"/>
  <c r="J262" i="6"/>
  <c r="H262" i="6"/>
  <c r="F262" i="6"/>
  <c r="J261" i="6"/>
  <c r="H261" i="6"/>
  <c r="F261" i="6"/>
  <c r="J260" i="6"/>
  <c r="H260" i="6"/>
  <c r="F260" i="6"/>
  <c r="H272" i="6" l="1"/>
  <c r="J272" i="6"/>
  <c r="F272" i="6"/>
  <c r="J332" i="6" l="1"/>
  <c r="G332" i="6"/>
  <c r="E332" i="6"/>
  <c r="D332" i="6"/>
  <c r="J331" i="6"/>
  <c r="H331" i="6"/>
  <c r="F331" i="6"/>
  <c r="J330" i="6"/>
  <c r="H330" i="6"/>
  <c r="F330" i="6"/>
  <c r="J329" i="6"/>
  <c r="H329" i="6"/>
  <c r="F329" i="6"/>
  <c r="J328" i="6"/>
  <c r="H328" i="6"/>
  <c r="F328" i="6"/>
  <c r="J327" i="6"/>
  <c r="H327" i="6"/>
  <c r="F327" i="6"/>
  <c r="J326" i="6"/>
  <c r="H326" i="6"/>
  <c r="F326" i="6"/>
  <c r="J325" i="6"/>
  <c r="H325" i="6"/>
  <c r="F325" i="6"/>
  <c r="J324" i="6"/>
  <c r="H324" i="6"/>
  <c r="F324" i="6"/>
  <c r="J323" i="6"/>
  <c r="H323" i="6"/>
  <c r="F323" i="6"/>
  <c r="J322" i="6"/>
  <c r="H322" i="6"/>
  <c r="F322" i="6"/>
  <c r="J321" i="6"/>
  <c r="H321" i="6"/>
  <c r="F321" i="6"/>
  <c r="J320" i="6"/>
  <c r="H320" i="6"/>
  <c r="F320" i="6"/>
  <c r="J226" i="6"/>
  <c r="G226" i="6"/>
  <c r="E226" i="6"/>
  <c r="D226" i="6"/>
  <c r="J225" i="6"/>
  <c r="H225" i="6"/>
  <c r="F225" i="6"/>
  <c r="J224" i="6"/>
  <c r="H224" i="6"/>
  <c r="F224" i="6"/>
  <c r="J223" i="6"/>
  <c r="H223" i="6"/>
  <c r="F223" i="6"/>
  <c r="J222" i="6"/>
  <c r="H222" i="6"/>
  <c r="F222" i="6"/>
  <c r="J221" i="6"/>
  <c r="H221" i="6"/>
  <c r="F221" i="6"/>
  <c r="J220" i="6"/>
  <c r="H220" i="6"/>
  <c r="F220" i="6"/>
  <c r="J219" i="6"/>
  <c r="H219" i="6"/>
  <c r="F219" i="6"/>
  <c r="J218" i="6"/>
  <c r="H218" i="6"/>
  <c r="F218" i="6"/>
  <c r="J217" i="6"/>
  <c r="H217" i="6"/>
  <c r="F217" i="6"/>
  <c r="J216" i="6"/>
  <c r="H216" i="6"/>
  <c r="F216" i="6"/>
  <c r="J215" i="6"/>
  <c r="H215" i="6"/>
  <c r="F215" i="6"/>
  <c r="J214" i="6"/>
  <c r="H214" i="6"/>
  <c r="F214" i="6"/>
  <c r="F226" i="6" l="1"/>
  <c r="H226" i="6"/>
  <c r="H332" i="6"/>
  <c r="F332" i="6"/>
  <c r="F57" i="6" l="1"/>
  <c r="H57" i="6"/>
  <c r="J57" i="6"/>
  <c r="F58" i="6"/>
  <c r="H58" i="6"/>
  <c r="J58" i="6"/>
  <c r="F59" i="6"/>
  <c r="H59" i="6"/>
  <c r="J59" i="6"/>
  <c r="F60" i="6"/>
  <c r="H60" i="6"/>
  <c r="J60" i="6"/>
  <c r="F61" i="6"/>
  <c r="H61" i="6"/>
  <c r="J61" i="6"/>
  <c r="F62" i="6"/>
  <c r="H62" i="6"/>
  <c r="J62" i="6"/>
  <c r="F63" i="6"/>
  <c r="H63" i="6"/>
  <c r="J63" i="6"/>
  <c r="F64" i="6"/>
  <c r="H64" i="6"/>
  <c r="J64" i="6"/>
  <c r="F65" i="6"/>
  <c r="H65" i="6"/>
  <c r="J65" i="6"/>
  <c r="F66" i="6"/>
  <c r="H66" i="6"/>
  <c r="J66" i="6"/>
  <c r="F67" i="6"/>
  <c r="H67" i="6"/>
  <c r="J67" i="6"/>
  <c r="F68" i="6"/>
  <c r="H68" i="6"/>
  <c r="J68" i="6"/>
  <c r="F69" i="6"/>
  <c r="H69" i="6"/>
  <c r="I69" i="6"/>
  <c r="J69" i="6" s="1"/>
  <c r="F157" i="6"/>
  <c r="H157" i="6"/>
  <c r="J157" i="6"/>
  <c r="F158" i="6"/>
  <c r="H158" i="6"/>
  <c r="J158" i="6"/>
  <c r="F159" i="6"/>
  <c r="H159" i="6"/>
  <c r="J159" i="6"/>
  <c r="F160" i="6"/>
  <c r="H160" i="6"/>
  <c r="J160" i="6"/>
  <c r="F161" i="6"/>
  <c r="H161" i="6"/>
  <c r="J161" i="6"/>
  <c r="F162" i="6"/>
  <c r="H162" i="6"/>
  <c r="J162" i="6"/>
  <c r="F163" i="6"/>
  <c r="H163" i="6"/>
  <c r="J163" i="6"/>
  <c r="F164" i="6"/>
  <c r="H164" i="6"/>
  <c r="J164" i="6"/>
  <c r="F165" i="6"/>
  <c r="H165" i="6"/>
  <c r="J165" i="6"/>
  <c r="F166" i="6"/>
  <c r="H166" i="6"/>
  <c r="J166" i="6"/>
  <c r="F167" i="6"/>
  <c r="H167" i="6"/>
  <c r="J167" i="6"/>
  <c r="F168" i="6"/>
  <c r="H168" i="6"/>
  <c r="J168" i="6"/>
  <c r="D169" i="6"/>
  <c r="E169" i="6"/>
  <c r="G169" i="6"/>
  <c r="J169" i="6"/>
  <c r="F169" i="6" l="1"/>
  <c r="H169" i="6"/>
  <c r="I69" i="15" l="1"/>
  <c r="J69" i="15" s="1"/>
  <c r="G69" i="15"/>
  <c r="H69" i="15" s="1"/>
  <c r="E69" i="15"/>
  <c r="D69" i="15"/>
  <c r="J68" i="15"/>
  <c r="H68" i="15"/>
  <c r="F68" i="15"/>
  <c r="J67" i="15"/>
  <c r="H67" i="15"/>
  <c r="F67" i="15"/>
  <c r="J66" i="15"/>
  <c r="H66" i="15"/>
  <c r="F66" i="15"/>
  <c r="J65" i="15"/>
  <c r="H65" i="15"/>
  <c r="F65" i="15"/>
  <c r="J64" i="15"/>
  <c r="H64" i="15"/>
  <c r="F64" i="15"/>
  <c r="J63" i="15"/>
  <c r="H63" i="15"/>
  <c r="F63" i="15"/>
  <c r="J62" i="15"/>
  <c r="H62" i="15"/>
  <c r="F62" i="15"/>
  <c r="J61" i="15"/>
  <c r="H61" i="15"/>
  <c r="F61" i="15"/>
  <c r="J60" i="15"/>
  <c r="H60" i="15"/>
  <c r="F60" i="15"/>
  <c r="J59" i="15"/>
  <c r="H59" i="15"/>
  <c r="F59" i="15"/>
  <c r="J58" i="15"/>
  <c r="H58" i="15"/>
  <c r="F58" i="15"/>
  <c r="J57" i="15"/>
  <c r="H57" i="15"/>
  <c r="F57" i="15"/>
  <c r="F69" i="15" l="1"/>
  <c r="O77" i="7"/>
  <c r="H69" i="10" l="1"/>
  <c r="I69" i="10" s="1"/>
  <c r="F69" i="10"/>
  <c r="G69" i="10" s="1"/>
  <c r="D69" i="10"/>
  <c r="E69" i="10" s="1"/>
  <c r="C69" i="10"/>
  <c r="H21" i="10"/>
  <c r="I21" i="10" s="1"/>
  <c r="G21" i="10"/>
  <c r="F21" i="10"/>
  <c r="D21" i="10"/>
  <c r="C21" i="10"/>
  <c r="E21" i="10" s="1"/>
  <c r="I68" i="10"/>
  <c r="G68" i="10"/>
  <c r="E68" i="10"/>
  <c r="I20" i="10"/>
  <c r="G20" i="10"/>
  <c r="E20" i="10"/>
  <c r="I67" i="10"/>
  <c r="G67" i="10"/>
  <c r="E67" i="10"/>
  <c r="I19" i="10"/>
  <c r="G19" i="10"/>
  <c r="E19" i="10"/>
  <c r="I66" i="10"/>
  <c r="G66" i="10"/>
  <c r="E66" i="10"/>
  <c r="I18" i="10"/>
  <c r="G18" i="10"/>
  <c r="E18" i="10"/>
  <c r="I65" i="10"/>
  <c r="G65" i="10"/>
  <c r="E65" i="10"/>
  <c r="I17" i="10"/>
  <c r="G17" i="10"/>
  <c r="E17" i="10"/>
  <c r="I64" i="10"/>
  <c r="G64" i="10"/>
  <c r="E64" i="10"/>
  <c r="I16" i="10"/>
  <c r="G16" i="10"/>
  <c r="E16" i="10"/>
  <c r="I63" i="10"/>
  <c r="E63" i="10"/>
  <c r="I15" i="10"/>
  <c r="G15" i="10"/>
  <c r="E15" i="10"/>
  <c r="I62" i="10"/>
  <c r="E62" i="10"/>
  <c r="I14" i="10"/>
  <c r="G14" i="10"/>
  <c r="E14" i="10"/>
  <c r="I61" i="10"/>
  <c r="E61" i="10"/>
  <c r="I13" i="10"/>
  <c r="G13" i="10"/>
  <c r="E13" i="10"/>
  <c r="I60" i="10"/>
  <c r="E60" i="10"/>
  <c r="I12" i="10"/>
  <c r="G12" i="10"/>
  <c r="E12" i="10"/>
  <c r="I59" i="10"/>
  <c r="E59" i="10"/>
  <c r="I11" i="10"/>
  <c r="G11" i="10"/>
  <c r="E11" i="10"/>
  <c r="I58" i="10"/>
  <c r="E58" i="10"/>
  <c r="I10" i="10"/>
  <c r="G10" i="10"/>
  <c r="E10" i="10"/>
  <c r="I57" i="10"/>
  <c r="E57" i="10"/>
  <c r="I9" i="10"/>
  <c r="G9" i="10"/>
  <c r="E9" i="10"/>
  <c r="H10" i="7" l="1"/>
  <c r="H10" i="8" l="1"/>
  <c r="H10" i="6" l="1"/>
  <c r="J9" i="15" l="1"/>
  <c r="I21" i="15"/>
  <c r="J21" i="15" s="1"/>
  <c r="G21" i="15"/>
  <c r="E21" i="15"/>
  <c r="D21" i="15"/>
  <c r="J20" i="15"/>
  <c r="J19" i="15"/>
  <c r="J18" i="15"/>
  <c r="J17" i="15"/>
  <c r="J16" i="15"/>
  <c r="J15" i="15"/>
  <c r="J14" i="15"/>
  <c r="J13" i="15"/>
  <c r="J12" i="15"/>
  <c r="J11" i="15"/>
  <c r="J10" i="15"/>
  <c r="H21" i="15" l="1"/>
  <c r="F21" i="15"/>
  <c r="I21" i="14" l="1"/>
  <c r="J21" i="14" s="1"/>
  <c r="G21" i="14"/>
  <c r="E21" i="14"/>
  <c r="D21" i="14"/>
  <c r="J20" i="14"/>
  <c r="J19" i="14"/>
  <c r="J18" i="14"/>
  <c r="J17" i="14"/>
  <c r="J16" i="14"/>
  <c r="J15" i="14"/>
  <c r="J14" i="14"/>
  <c r="J13" i="14"/>
  <c r="J12" i="14"/>
  <c r="J11" i="14"/>
  <c r="J10" i="14"/>
  <c r="J9" i="14"/>
  <c r="H21" i="14" l="1"/>
  <c r="F21" i="14"/>
  <c r="I69" i="8" l="1"/>
  <c r="J69" i="8" s="1"/>
  <c r="G69" i="8"/>
  <c r="E69" i="8"/>
  <c r="D69" i="8"/>
  <c r="J110" i="6"/>
  <c r="J9" i="6"/>
  <c r="P71" i="7"/>
  <c r="O71" i="7"/>
  <c r="P9" i="7"/>
  <c r="O9" i="7"/>
  <c r="J57" i="8"/>
  <c r="J9" i="8"/>
  <c r="J11" i="8" l="1"/>
  <c r="J12" i="8"/>
  <c r="J13" i="8"/>
  <c r="J14" i="8"/>
  <c r="J15" i="8"/>
  <c r="J16" i="8"/>
  <c r="J17" i="8"/>
  <c r="J18" i="8"/>
  <c r="J19" i="8"/>
  <c r="J20" i="8"/>
  <c r="J10" i="8"/>
  <c r="H12" i="8"/>
  <c r="H13" i="8"/>
  <c r="H14" i="8"/>
  <c r="H15" i="8"/>
  <c r="H16" i="8"/>
  <c r="H17" i="8"/>
  <c r="H18" i="8"/>
  <c r="H19" i="8"/>
  <c r="H20" i="8"/>
  <c r="H11" i="8"/>
  <c r="H9" i="8"/>
  <c r="H11" i="6" l="1"/>
  <c r="H12" i="6"/>
  <c r="H13" i="6"/>
  <c r="H14" i="6"/>
  <c r="H15" i="6"/>
  <c r="H16" i="6"/>
  <c r="H17" i="6"/>
  <c r="H18" i="6"/>
  <c r="H19" i="6"/>
  <c r="H20" i="6"/>
  <c r="H9" i="6"/>
  <c r="G21" i="8" l="1"/>
  <c r="J58" i="8" l="1"/>
  <c r="J59" i="8"/>
  <c r="J60" i="8"/>
  <c r="J61" i="8"/>
  <c r="J62" i="8"/>
  <c r="J63" i="8"/>
  <c r="J64" i="8"/>
  <c r="J65" i="8"/>
  <c r="J66" i="8"/>
  <c r="J67" i="8"/>
  <c r="J68" i="8"/>
  <c r="H58" i="8"/>
  <c r="H59" i="8"/>
  <c r="H60" i="8"/>
  <c r="H61" i="8"/>
  <c r="H62" i="8"/>
  <c r="H63" i="8"/>
  <c r="H65" i="8"/>
  <c r="H66" i="8"/>
  <c r="H67" i="8"/>
  <c r="H68" i="8"/>
  <c r="H69" i="8"/>
  <c r="H57" i="8"/>
  <c r="F58" i="8"/>
  <c r="F59" i="8"/>
  <c r="F60" i="8"/>
  <c r="F61" i="8"/>
  <c r="F62" i="8"/>
  <c r="F63" i="8"/>
  <c r="F64" i="8"/>
  <c r="F65" i="8"/>
  <c r="F66" i="8"/>
  <c r="F67" i="8"/>
  <c r="F68" i="8"/>
  <c r="F69" i="8"/>
  <c r="F57" i="8"/>
  <c r="P83" i="7"/>
  <c r="O83" i="7"/>
  <c r="P72" i="7"/>
  <c r="P73" i="7"/>
  <c r="P74" i="7"/>
  <c r="P75" i="7"/>
  <c r="P76" i="7"/>
  <c r="P77" i="7"/>
  <c r="P78" i="7"/>
  <c r="P79" i="7"/>
  <c r="P80" i="7"/>
  <c r="P81" i="7"/>
  <c r="P82" i="7"/>
  <c r="O72" i="7"/>
  <c r="O73" i="7"/>
  <c r="O74" i="7"/>
  <c r="O75" i="7"/>
  <c r="O76" i="7"/>
  <c r="O78" i="7"/>
  <c r="O79" i="7"/>
  <c r="O80" i="7"/>
  <c r="O81" i="7"/>
  <c r="O82" i="7"/>
  <c r="L72" i="7"/>
  <c r="L73" i="7"/>
  <c r="L74" i="7"/>
  <c r="L75" i="7"/>
  <c r="L76" i="7"/>
  <c r="L77" i="7"/>
  <c r="L78" i="7"/>
  <c r="L79" i="7"/>
  <c r="L80" i="7"/>
  <c r="L81" i="7"/>
  <c r="L82" i="7"/>
  <c r="L83" i="7"/>
  <c r="L71" i="7"/>
  <c r="K72" i="7"/>
  <c r="K73" i="7"/>
  <c r="K74" i="7"/>
  <c r="K75" i="7"/>
  <c r="K76" i="7"/>
  <c r="K77" i="7"/>
  <c r="K78" i="7"/>
  <c r="K79" i="7"/>
  <c r="K80" i="7"/>
  <c r="K81" i="7"/>
  <c r="K82" i="7"/>
  <c r="K83" i="7"/>
  <c r="K71" i="7"/>
  <c r="G72" i="7"/>
  <c r="H72" i="7"/>
  <c r="G73" i="7"/>
  <c r="H73" i="7"/>
  <c r="G74" i="7"/>
  <c r="H74" i="7"/>
  <c r="G75" i="7"/>
  <c r="H75" i="7"/>
  <c r="G76" i="7"/>
  <c r="H76" i="7"/>
  <c r="G77" i="7"/>
  <c r="H77" i="7"/>
  <c r="G78" i="7"/>
  <c r="H78" i="7"/>
  <c r="G79" i="7"/>
  <c r="H79" i="7"/>
  <c r="G80" i="7"/>
  <c r="H80" i="7"/>
  <c r="G81" i="7"/>
  <c r="H81" i="7"/>
  <c r="G82" i="7"/>
  <c r="H82" i="7"/>
  <c r="G83" i="7"/>
  <c r="H83" i="7"/>
  <c r="G71" i="7"/>
  <c r="F10" i="8" l="1"/>
  <c r="F11" i="8"/>
  <c r="F12" i="8"/>
  <c r="F13" i="8"/>
  <c r="F14" i="8"/>
  <c r="F15" i="8"/>
  <c r="F16" i="8"/>
  <c r="F17" i="8"/>
  <c r="F18" i="8"/>
  <c r="F19" i="8"/>
  <c r="F20" i="8"/>
  <c r="F9" i="8"/>
  <c r="E21" i="8"/>
  <c r="D21" i="8"/>
  <c r="F21" i="8" l="1"/>
  <c r="J121" i="6"/>
  <c r="J10" i="6"/>
  <c r="J11" i="6"/>
  <c r="J12" i="6"/>
  <c r="J13" i="6"/>
  <c r="J14" i="6"/>
  <c r="J15" i="6"/>
  <c r="J16" i="6"/>
  <c r="J17" i="6"/>
  <c r="J18" i="6"/>
  <c r="J19" i="6"/>
  <c r="J20" i="6"/>
  <c r="F10" i="6"/>
  <c r="F11" i="6"/>
  <c r="F12" i="6"/>
  <c r="F13" i="6"/>
  <c r="F14" i="6"/>
  <c r="F15" i="6"/>
  <c r="F16" i="6"/>
  <c r="F17" i="6"/>
  <c r="F18" i="6"/>
  <c r="F19" i="6"/>
  <c r="F20" i="6"/>
  <c r="F9" i="6"/>
  <c r="G21" i="6"/>
  <c r="E21" i="6"/>
  <c r="D21" i="6"/>
  <c r="H21" i="6" l="1"/>
  <c r="F21" i="6"/>
  <c r="I21" i="8" l="1"/>
  <c r="J21" i="8" s="1"/>
  <c r="H21" i="8" l="1"/>
  <c r="N21" i="7" l="1"/>
  <c r="P21" i="7" s="1"/>
  <c r="M21" i="7"/>
  <c r="O21" i="7" s="1"/>
  <c r="J21" i="7"/>
  <c r="I21" i="7"/>
  <c r="F21" i="7"/>
  <c r="E21" i="7"/>
  <c r="D21" i="7"/>
  <c r="C21" i="7"/>
  <c r="P20" i="7"/>
  <c r="O20" i="7"/>
  <c r="L20" i="7"/>
  <c r="K20" i="7"/>
  <c r="H20" i="7"/>
  <c r="G20" i="7"/>
  <c r="P19" i="7"/>
  <c r="O19" i="7"/>
  <c r="L19" i="7"/>
  <c r="K19" i="7"/>
  <c r="H19" i="7"/>
  <c r="G19" i="7"/>
  <c r="P18" i="7"/>
  <c r="O18" i="7"/>
  <c r="L18" i="7"/>
  <c r="K18" i="7"/>
  <c r="H18" i="7"/>
  <c r="G18" i="7"/>
  <c r="P17" i="7"/>
  <c r="O17" i="7"/>
  <c r="L17" i="7"/>
  <c r="K17" i="7"/>
  <c r="H17" i="7"/>
  <c r="G17" i="7"/>
  <c r="P16" i="7"/>
  <c r="O16" i="7"/>
  <c r="L16" i="7"/>
  <c r="K16" i="7"/>
  <c r="H16" i="7"/>
  <c r="G16" i="7"/>
  <c r="P15" i="7"/>
  <c r="O15" i="7"/>
  <c r="L15" i="7"/>
  <c r="K15" i="7"/>
  <c r="H15" i="7"/>
  <c r="G15" i="7"/>
  <c r="P14" i="7"/>
  <c r="O14" i="7"/>
  <c r="L14" i="7"/>
  <c r="K14" i="7"/>
  <c r="H14" i="7"/>
  <c r="G14" i="7"/>
  <c r="P13" i="7"/>
  <c r="O13" i="7"/>
  <c r="L13" i="7"/>
  <c r="K13" i="7"/>
  <c r="H13" i="7"/>
  <c r="G13" i="7"/>
  <c r="P12" i="7"/>
  <c r="O12" i="7"/>
  <c r="L12" i="7"/>
  <c r="K12" i="7"/>
  <c r="H12" i="7"/>
  <c r="G12" i="7"/>
  <c r="P11" i="7"/>
  <c r="O11" i="7"/>
  <c r="L11" i="7"/>
  <c r="K11" i="7"/>
  <c r="H11" i="7"/>
  <c r="G11" i="7"/>
  <c r="P10" i="7"/>
  <c r="O10" i="7"/>
  <c r="L10" i="7"/>
  <c r="K10" i="7"/>
  <c r="G10" i="7"/>
  <c r="L9" i="7"/>
  <c r="K9" i="7"/>
  <c r="H9" i="7"/>
  <c r="G9" i="7"/>
  <c r="G21" i="7" l="1"/>
  <c r="K21" i="7"/>
  <c r="L21" i="7"/>
  <c r="H21" i="7"/>
  <c r="J122" i="6"/>
  <c r="G122" i="6"/>
  <c r="E122" i="6"/>
  <c r="D122" i="6"/>
  <c r="H121" i="6"/>
  <c r="F121" i="6"/>
  <c r="J120" i="6"/>
  <c r="H120" i="6"/>
  <c r="F120" i="6"/>
  <c r="J119" i="6"/>
  <c r="H119" i="6"/>
  <c r="F119" i="6"/>
  <c r="J118" i="6"/>
  <c r="H118" i="6"/>
  <c r="F118" i="6"/>
  <c r="J117" i="6"/>
  <c r="H117" i="6"/>
  <c r="F117" i="6"/>
  <c r="J116" i="6"/>
  <c r="H116" i="6"/>
  <c r="F116" i="6"/>
  <c r="J115" i="6"/>
  <c r="H115" i="6"/>
  <c r="F115" i="6"/>
  <c r="J114" i="6"/>
  <c r="H114" i="6"/>
  <c r="F114" i="6"/>
  <c r="J113" i="6"/>
  <c r="H113" i="6"/>
  <c r="F113" i="6"/>
  <c r="J112" i="6"/>
  <c r="H112" i="6"/>
  <c r="F112" i="6"/>
  <c r="J111" i="6"/>
  <c r="H111" i="6"/>
  <c r="F111" i="6"/>
  <c r="H110" i="6"/>
  <c r="F110" i="6"/>
  <c r="I21" i="6"/>
  <c r="J21" i="6" s="1"/>
  <c r="H122" i="6" l="1"/>
  <c r="F122" i="6"/>
</calcChain>
</file>

<file path=xl/sharedStrings.xml><?xml version="1.0" encoding="utf-8"?>
<sst xmlns="http://schemas.openxmlformats.org/spreadsheetml/2006/main" count="2580" uniqueCount="269">
  <si>
    <t>Enero</t>
  </si>
  <si>
    <t>Febrero</t>
  </si>
  <si>
    <t>Marzo</t>
  </si>
  <si>
    <t>Abril</t>
  </si>
  <si>
    <t>Mayo</t>
  </si>
  <si>
    <t>Junio</t>
  </si>
  <si>
    <t>Julio</t>
  </si>
  <si>
    <t>Agosto</t>
  </si>
  <si>
    <t>Septiembre</t>
  </si>
  <si>
    <t>Octubre</t>
  </si>
  <si>
    <t>Noviembre</t>
  </si>
  <si>
    <t>Diciembre</t>
  </si>
  <si>
    <t>Mes</t>
  </si>
  <si>
    <t>Año</t>
  </si>
  <si>
    <t>Nº</t>
  </si>
  <si>
    <t>Etiquetas de fila</t>
  </si>
  <si>
    <t>Total general</t>
  </si>
  <si>
    <t>Suma de Nº</t>
  </si>
  <si>
    <t>Tipo</t>
  </si>
  <si>
    <t>01 Patentes</t>
  </si>
  <si>
    <t>02 Modelos de Utilidad</t>
  </si>
  <si>
    <t>03 Marcas</t>
  </si>
  <si>
    <t>04 Nombres Comerciales</t>
  </si>
  <si>
    <t>05 Exped. Diseños</t>
  </si>
  <si>
    <t>06 Diseños</t>
  </si>
  <si>
    <t>Todos</t>
  </si>
  <si>
    <t>SOLICITUDES PRESENTADAS EN LA OEPM</t>
  </si>
  <si>
    <t>01 PCT origen ES</t>
  </si>
  <si>
    <t>02 EPO origen ES</t>
  </si>
  <si>
    <t>03 Marcas EUIPO origen ES</t>
  </si>
  <si>
    <t>04 Diseños EUIPO origen ES</t>
  </si>
  <si>
    <t>Fuente: OEPM</t>
  </si>
  <si>
    <t>05 Validaciones EPO en OEPM</t>
  </si>
  <si>
    <t>2021</t>
  </si>
  <si>
    <t>2022</t>
  </si>
  <si>
    <t xml:space="preserve">Total
</t>
  </si>
  <si>
    <t>Total</t>
  </si>
  <si>
    <t>SOLICITUDES DE PATENTES NACIONALES Y SU COMPARATIVA CON AÑOS ANTERIORES</t>
  </si>
  <si>
    <t>Totales</t>
  </si>
  <si>
    <t>SOLICITUDES DE MARCAS NACIONALES Y COMPARATIVA CON AÑOS ANTERIORES</t>
  </si>
  <si>
    <t>Marcas
nacionales</t>
  </si>
  <si>
    <t>SOLICITUDES DE NOMBRES COMERCIALES Y COMPARATIVA CON AÑOS ANTERIORES</t>
  </si>
  <si>
    <t>Nombres comerciales</t>
  </si>
  <si>
    <t>SOLICITUDES DE OTROS ORGANISMOS POR RESIDENTES EN ESPAÑA y VALIDACIONES EN OEPM</t>
  </si>
  <si>
    <t>TOTAL</t>
  </si>
  <si>
    <t xml:space="preserve"> ** En la variación anual (Totales) solo se considera desde enero hasta el mes en curso</t>
  </si>
  <si>
    <t>SOLICITUDES DE DISEÑOS &amp; EXPEDIENTES DE DISEÑOS
 Y SU EVOLUCIÓN EN LOS ÚLTIMOS AÑOS</t>
  </si>
  <si>
    <t>Sol. Pat</t>
  </si>
  <si>
    <t>Sol. PCT FN</t>
  </si>
  <si>
    <t>Sol. Exped.</t>
  </si>
  <si>
    <t>Sol. Diseños</t>
  </si>
  <si>
    <t>Sol. CCP</t>
  </si>
  <si>
    <t>INTERPOSICIÓN DE RECURSOS
Y COMPARATIVA CON AÑOS ANTERIORES</t>
  </si>
  <si>
    <t>% Mens.</t>
  </si>
  <si>
    <t>% Mens **</t>
  </si>
  <si>
    <t>% Mens. Exped.</t>
  </si>
  <si>
    <t>% Mens. Diseños</t>
  </si>
  <si>
    <t>% Mens. Exp. **</t>
  </si>
  <si>
    <t>2023</t>
  </si>
  <si>
    <t>06 Marcas Internacionales</t>
  </si>
  <si>
    <t>fuente  2. soli resu</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</si>
  <si>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</si>
  <si>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</si>
  <si>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</si>
  <si>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</si>
  <si>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</si>
  <si>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</si>
  <si>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</si>
  <si>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</si>
  <si>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</si>
  <si>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</si>
  <si>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</si>
  <si>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</si>
  <si>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CONCESIONES DE MARCAS NACIONALES Y SU COMPARATIVA CON AÑOS ANTERIORES</t>
  </si>
  <si>
    <t>CONCESIONES DE NOMBRES COMERCIALES Y COMPARATIVA CON AÑOS ANTERIORES</t>
  </si>
  <si>
    <t>CONCESIONES DE PATENTES NACIONALES Y SU COMPARATIVA CON AÑOS ANTERIORES</t>
  </si>
  <si>
    <t>Con.
Pat</t>
  </si>
  <si>
    <t>%
Mens.</t>
  </si>
  <si>
    <t>%
 Mens **</t>
  </si>
  <si>
    <t>%
Mens.**</t>
  </si>
  <si>
    <t>Sol. MU</t>
  </si>
  <si>
    <t>Con.
MU</t>
  </si>
  <si>
    <t>Conc.
Diseños</t>
  </si>
  <si>
    <t>Conc. CCP</t>
  </si>
  <si>
    <t>Incluidos los de FN</t>
  </si>
  <si>
    <t>** En % Mens en la celda del final (Totales) solo se considera desde enero hasta el mes en curso</t>
  </si>
  <si>
    <t>Glosario de términos y aclaraciones del fichero</t>
  </si>
  <si>
    <t>Término</t>
  </si>
  <si>
    <t>GRAF</t>
  </si>
  <si>
    <t>GRAF EXT</t>
  </si>
  <si>
    <t>Descripción</t>
  </si>
  <si>
    <t>Solicitudes de PCT presentadas en la OMPI o en cualquier oficina cuyo primer solictante reside en España</t>
  </si>
  <si>
    <t>Solicitudes de Patente Europea presentadas en la EPO o en cualquier oficina cuyo primer solictante reside en España</t>
  </si>
  <si>
    <t>Patentes europeas concedidas que se presentan en España para su validación</t>
  </si>
  <si>
    <t>05 Exp. Diseños</t>
  </si>
  <si>
    <t>02 EPO Origen ES</t>
  </si>
  <si>
    <t>Solicitudes de Patentes. Están incluidas las PCT en Fase Nacional</t>
  </si>
  <si>
    <t>Solicitudes de Modelos de Utilidad. Están incluidas las PCT en Fase Nacional</t>
  </si>
  <si>
    <t>Fuentes: WIPO(01 y 06), EPO(02), EUIPO(03,04) y OEPM(05)</t>
  </si>
  <si>
    <t>SOLICITUDES DE CERTIFICADOS COMPLEMENTARIOS DE PROTECCIÓN (CCP) 
Y COMPARATIVA CON AÑOS ANTERIORES</t>
  </si>
  <si>
    <t>Con.
PCT FN</t>
  </si>
  <si>
    <t>*</t>
  </si>
  <si>
    <t>Modelos de Utilidad</t>
  </si>
  <si>
    <t>Patentes Nacionales</t>
  </si>
  <si>
    <t xml:space="preserve">Diseños </t>
  </si>
  <si>
    <t>Marcas</t>
  </si>
  <si>
    <t>Información@oepm.es</t>
  </si>
  <si>
    <t>Cambios en Estadísticas mensuales de la OEPM</t>
  </si>
  <si>
    <t>04 Nombres comerciales</t>
  </si>
  <si>
    <t xml:space="preserve">Solicitudes de Marcas </t>
  </si>
  <si>
    <t>Solicitudes de Nombres Comerciales</t>
  </si>
  <si>
    <t>Solicitudes de Expedientes de Diseños. Un Expediente de Diseño puede tener hasta 50 Diseños</t>
  </si>
  <si>
    <t>Solicitudes de Diseños. Se contabilizan todos los Diseños incluidos en cualquier Expediente</t>
  </si>
  <si>
    <t>Glosario</t>
  </si>
  <si>
    <t>Observaciones</t>
  </si>
  <si>
    <t xml:space="preserve"> Totales</t>
  </si>
  <si>
    <t>Conc. 
MU
FN</t>
  </si>
  <si>
    <t>En Patentes y Modelos de Utilidad están incluidas 
las patentes PCT en Fase Nacional</t>
  </si>
  <si>
    <t>Hoja en 
el que aparece</t>
  </si>
  <si>
    <t>Validaciones de Patentes Europeas presentadas en la OEPM 2009-2024</t>
  </si>
  <si>
    <t>Solicitudes presentadas en la OEPM 2009-2024</t>
  </si>
  <si>
    <t>Contacto:</t>
  </si>
  <si>
    <t>Hoja GRAF: se refiere a solicitudes presentadas en la OEPM</t>
  </si>
  <si>
    <t>Hoja GRAF EXT:  Solicitudes presentadas en EUIPO, OMPI o EPO excepto las Validaciones EPO que se presentan en la OEPM</t>
  </si>
  <si>
    <t>Indice</t>
  </si>
  <si>
    <t>Este fichero en 2024 cambia de formato con respecto a los años anteriores e incluye las siguientes novedades:</t>
  </si>
  <si>
    <t>%  Mens **</t>
  </si>
  <si>
    <t>% 
Mens.</t>
  </si>
  <si>
    <t>%
 Mens.</t>
  </si>
  <si>
    <t xml:space="preserve"> %  
Mens.</t>
  </si>
  <si>
    <t>% 
Mens **</t>
  </si>
  <si>
    <t>% Mens. Dise. **</t>
  </si>
  <si>
    <t>CONCESIONES DE MODELOS DE UTILIDAD Y SU COMPARATIVA CON AÑOS ANTERIORES</t>
  </si>
  <si>
    <t>SOLICITUDES DE MODELOS DE UTILIDAD Y SU COMPARATIVA CON AÑOS ANTERIORES</t>
  </si>
  <si>
    <t>CONCESIONES DE CERTIFICADOS COMPLEMENTARIOS DE PROTECCIÓN (CCP) 
Y COMPARATIVA CON AÑOS ANTERIORES</t>
  </si>
  <si>
    <t>Sol. EPO</t>
  </si>
  <si>
    <t>VALIDACIONES DE PATENTES EUROPEAS PRESENTADAS EN LA OEPM Y COMPARATIVA CON AÑOS ANTERIORES</t>
  </si>
  <si>
    <t>Validaciones presentadas</t>
  </si>
  <si>
    <t>SOLICITUDES DE PCT PRESENTADAS EN LA OEPM 
Y COMPARATIVA CON AÑOS ANTERIORES</t>
  </si>
  <si>
    <t>Sol. PCT</t>
  </si>
  <si>
    <t>SOLICITUDES DE PATENTES EUROPEAS (EPO) PRESENTADAS EN LA OEPM 
Y COMPARATIVA CON AÑOS ANTERIORES</t>
  </si>
  <si>
    <t>Se añaden gráficos dinámicos (Hojas: GRAF y GRAF EXT)</t>
  </si>
  <si>
    <t>Se incluyen gráficos de validaciones de patente europea (Hoja: GRAF EXT)</t>
  </si>
  <si>
    <t xml:space="preserve">de origen español (Hoja: GRAF EXT) </t>
  </si>
  <si>
    <t>Se incluyen gráficos de solicitudes en organismos internacionales como EPO, OMPI y EUIPO</t>
  </si>
  <si>
    <t>número de validaciones presentadas en la OEPM (Hoja: EPO-Val)</t>
  </si>
  <si>
    <t>Se incluyen solicitudes PCT presentadas en la OEPM y</t>
  </si>
  <si>
    <t>En la modalidad de diseño industrial se muestran solicitudes por expedientes y</t>
  </si>
  <si>
    <t>por diseños (un expediente puede tener hasta 50 diseños)</t>
  </si>
  <si>
    <t>El número de solicitudes de patentes y modelos de utilidad de la Hoja GRAF son la suma</t>
  </si>
  <si>
    <t>de las patentes nacionales y las patentes que provienen de una PCT en fase nacional</t>
  </si>
  <si>
    <t>Los datos mensuales por provincias, que no figuran en el informe, se pueden consultar</t>
  </si>
  <si>
    <t>desde los siguientes enlaces de nuestra página web:</t>
  </si>
  <si>
    <t>NÚMERO DE SOLICITUDES PRESENTADAS EN LA OEPM POR AÑOS Y POR MESES</t>
  </si>
  <si>
    <t>NUMERO DE SOLICITUDES POR AÑOS Y POR MESES</t>
  </si>
  <si>
    <t>Nombres Comerciales</t>
  </si>
  <si>
    <t>Solicitudes de marca internacional que designan a España según el Sistema de Madrid o Sistema Internacional de registro de marcas, basadas en una marca nacional de un país distinto de España, o en una de la EUIPO, otorgadas previamente</t>
  </si>
  <si>
    <t>Solicitudes de Marcas de la EUIPO cuyo primer solitante reside en España</t>
  </si>
  <si>
    <t>** En la variación anual (Totales) solo se considera desde enero hasta el mes en curso</t>
  </si>
  <si>
    <t>RESOLUCIÓN DE RECURSOS Y COMPARATIVA CON AÑOS ANTERIORES</t>
  </si>
  <si>
    <t>Nº de Resoluciones</t>
  </si>
  <si>
    <t xml:space="preserve">Se incluyen resoluciones de los últimos 4 años y comparativa con años anteriores de
</t>
  </si>
  <si>
    <t>patentes nacionales CAP y NO CAP (procedimiento acelerado), modelos de utilidad,</t>
  </si>
  <si>
    <t xml:space="preserve">marcas, nombres comerciales, diseños (expedientes y diseños) y recursos. </t>
  </si>
  <si>
    <t>Interposiciones y Resoluciones de Recursos</t>
  </si>
  <si>
    <t>Hola a todos:</t>
  </si>
  <si>
    <t>He estado revisando los Excel de la intranet, e independientemente de que los Excel de los tiempos medios por supuesto aún no podemos eliminarlos, veo que aún faltan algunos datos en el Excel que tenemos publicado en la web Estadísticas mensuales de la OEPM - Portal OEPM.</t>
  </si>
  <si>
    <t>Los voy a ir listando para que Miguel Angel que está ya de vuelta pueda ir avanzando en ello y Luis le podría quizás ayudar  repartiéndoos el trabajo:</t>
  </si>
  <si>
    <t>1.       Del Excel signos distintivos falta pasar al Excel de la web, las marcas internacionales y sus renovaciones  Signos Distintivos</t>
  </si>
  <si>
    <t>2.     El Excel renovaciones de signos distintivos falta entero Renovaciones</t>
  </si>
  <si>
    <t>3.     Faltan las resoluciones de CCP Patentes Nacionales, CSIC, Universidades e Informe Estado de la Técnica (IET), CCP</t>
  </si>
  <si>
    <t>4.     Faltan las resoluciones de las validaciones de EPO y las resoluciones de los IBI Patentes Europeas , PCT IBIs (Informes de Búsqueda Internacional) y Validaciones</t>
  </si>
  <si>
    <t>5.     Faltan las resoluciones de los ITP Informes Técnicos de Patentes</t>
  </si>
  <si>
    <t>6.     Faltan las estadísticas de dibujos y modelos internacionales. Diseños</t>
  </si>
  <si>
    <t>Ahora mismo los únicos Excels que está completos y se podrían quitar son el de modelos de utilidad y el de recursos.</t>
  </si>
  <si>
    <t>·         En cuanto a las pestañas de universidades y CSIC que hay en el Excel de Patentes Nacionales, CSIC, Universidades e Informe Estado de la Técnica (IET), CCP creo que podría ser un Excel independiente al de las estadísticas mensuales en el que incluyamos también las spin-off. De momento se podría publicar con universidades y CSIC, patentes nacionales, y luego ampliar también con patentes EPO puesto que ya hicimos esa búsqueda para el proyecto del Observatorio de EPO.</t>
  </si>
  <si>
    <t>Si creéis necesario mantener una reunión específica para esto, decídmelo y procedo a convocarla.</t>
  </si>
  <si>
    <t>Gracias</t>
  </si>
  <si>
    <t>Un saludo,</t>
  </si>
  <si>
    <t>VALIDACIONES PATENTES EUROPEAS PUBLICADAS Y COMPARATIVA CON AÑOS ANTERIORES</t>
  </si>
  <si>
    <t>solicitudes de Patentes Europeas (EPO) presentadas en la OEPM</t>
  </si>
  <si>
    <t>Se incluyen número validaciones presentadas en la OEPM (Hoja: EPO-Val) y</t>
  </si>
  <si>
    <t xml:space="preserve"> 040RV; 040DC; 040IET</t>
  </si>
  <si>
    <t>070OFI; EX222</t>
  </si>
  <si>
    <t>170NLP</t>
  </si>
  <si>
    <t>Desistimientos</t>
  </si>
  <si>
    <t>Concesiones</t>
  </si>
  <si>
    <t>Cambio modalidad</t>
  </si>
  <si>
    <t>Denegaciones</t>
  </si>
  <si>
    <t>070OFI; 070OPO</t>
  </si>
  <si>
    <t>46;131;141;143</t>
  </si>
  <si>
    <t>SOLICITUDES DE RENOVACIONES DE MARCAS NACIONALES Y COMPARATIVA CON AÑOS ANTERIORES</t>
  </si>
  <si>
    <t>Anotación Solicitud Renovación</t>
  </si>
  <si>
    <t>SOLICITUDES DE RENOVACIONES NOMBRES COMERCIALES Y COMPARATIVA CON AÑOS ANTERIORES</t>
  </si>
  <si>
    <t>Concesiones 
de Renovación</t>
  </si>
  <si>
    <t>CONCESIONES DE RENOVACIONES DE MARCAS NACIONALES Y COMPARATIVA CON AÑOS ANTERIORES</t>
  </si>
  <si>
    <t>Retiradas</t>
  </si>
  <si>
    <t>SOLICITUDES DE INFORMES TÉCNICOS DE PATENTE (ITP)
 Y SU COMPARATIVA CON AÑOS ANTERIORES</t>
  </si>
  <si>
    <t>Sol. ITP</t>
  </si>
  <si>
    <t>SOLICITUDES DE INFORMES DE BÚSQUEDA INTERNACIONAL (IBI) PRESENTADAS EN LA OEPM Y COMPARATIVA CON AÑOS ANTERIORES</t>
  </si>
  <si>
    <t>Solicitudes IBI</t>
  </si>
  <si>
    <t xml:space="preserve">Retiradas </t>
  </si>
  <si>
    <t>SOLICITUDES DE MARCAS INTERNACIONALES Y COMPARATIVA  CON AÑOS ANTERIORES</t>
  </si>
  <si>
    <t>Marcas
Internac.</t>
  </si>
  <si>
    <t>Marcas
internac.</t>
  </si>
  <si>
    <t>TOTAL ANUAL</t>
  </si>
  <si>
    <t>ACUMULADOS DEL RESOBOPI MENSUAL</t>
  </si>
  <si>
    <t>PATENTES</t>
  </si>
  <si>
    <t>MU</t>
  </si>
  <si>
    <t xml:space="preserve"> 040RV; 040DC; </t>
  </si>
  <si>
    <t>170U</t>
  </si>
  <si>
    <t xml:space="preserve"> 040RV; 040DC</t>
  </si>
  <si>
    <t>MARCAS</t>
  </si>
  <si>
    <t>NOMBRES</t>
  </si>
  <si>
    <t>SEP</t>
  </si>
  <si>
    <t>OCT</t>
  </si>
  <si>
    <t>NOV</t>
  </si>
  <si>
    <t>DIC</t>
  </si>
  <si>
    <t>DISEÑOS. EXPED</t>
  </si>
  <si>
    <t>DISEÑOS. DISEÑ</t>
  </si>
  <si>
    <t>040; 043</t>
  </si>
  <si>
    <t>Retiradas-anuladas</t>
  </si>
  <si>
    <t>070</t>
  </si>
  <si>
    <t>170; 171</t>
  </si>
  <si>
    <t>CONCESIONES DE MARCAS INTERNACIONALES Y COMPARATIVA CON AÑOS ANTERIORES</t>
  </si>
  <si>
    <t>MARCAS INTERN.</t>
  </si>
  <si>
    <t>CCP</t>
  </si>
  <si>
    <t>170CCP</t>
  </si>
  <si>
    <t>070CCP</t>
  </si>
  <si>
    <t>% Mensual</t>
  </si>
  <si>
    <t>% Mens**</t>
  </si>
  <si>
    <t>Validaciones Publicadas</t>
  </si>
  <si>
    <t>Interposic. Recursos</t>
  </si>
  <si>
    <t>f</t>
  </si>
  <si>
    <t>% Mens. Diseño</t>
  </si>
  <si>
    <t>Se incluyen número de solicitudes de Informes Tecnológicos de Patentes (ITP)</t>
  </si>
  <si>
    <t>Se incluyen Tablas y gráficos de solicitudes de marcas internacionales (Hoja: GRAF EXT; hoja: MARC INTERN)</t>
  </si>
  <si>
    <t>En la Hoja "Pat y MU" aparecen desagregadas las solicitudes, concesiones y resolución expedientes</t>
  </si>
  <si>
    <t>Se incluyen los Informes de Busqueda Internacional (IBI)</t>
  </si>
  <si>
    <t>Solicitudes, Concesiones y expedientes resueltos de Marcas y Nombres Comerciales</t>
  </si>
  <si>
    <t>Solicitudes, Concesiones y expedientes resueltos de Renovaciones de Marcas y Nombres Comerciales</t>
  </si>
  <si>
    <t>Solicitudes, Concesiones y expedientes resueltos de Diseños (por Expedientes y por Diseños)</t>
  </si>
  <si>
    <t>Solicitudes, Concesiones y expedientes resueltos de Certificado Complementario de Protección CCP</t>
  </si>
  <si>
    <t>Validaciones de Patentes Europeas presentadas en la OEPM y Validaciones Publicadas</t>
  </si>
  <si>
    <t>Solicitudes, Concesiones y expedientes resueltos de Patente Nacional</t>
  </si>
  <si>
    <t>Solicitud Renovación</t>
  </si>
  <si>
    <t xml:space="preserve">INFORMES TECNICOS DE PATENTES (ITP) REALIZADOS
Y COMPARATIVA CON AÑOS ANTERIORES </t>
  </si>
  <si>
    <t>ITP
 Realizados</t>
  </si>
  <si>
    <t>INFORME DE BUSQUEDA INTERNACIONAL (IBI) REALIZADOS Y SU COMPARACIÓN CON AÑOS ANTERIORES</t>
  </si>
  <si>
    <t>IBI Realizado</t>
  </si>
  <si>
    <t>Concesión Diseños</t>
  </si>
  <si>
    <t>CONCESIONES DE REGISTRO INTERNACIONAL DE DIBUJOS Y MODELOS INTERNACIONALES
 Y SU COMPARATIVA CON AÑOS ANTERIORES</t>
  </si>
  <si>
    <t>% Mens. Diseño. **</t>
  </si>
  <si>
    <t>Concesión Exped.</t>
  </si>
  <si>
    <r>
      <rPr>
        <b/>
        <sz val="9"/>
        <rFont val="Arial"/>
        <family val="2"/>
      </rPr>
      <t>Nota</t>
    </r>
    <r>
      <rPr>
        <sz val="9"/>
        <rFont val="Arial"/>
        <family val="2"/>
      </rPr>
      <t xml:space="preserve">: </t>
    </r>
    <r>
      <rPr>
        <i/>
        <sz val="9"/>
        <rFont val="Arial"/>
        <family val="2"/>
      </rPr>
      <t>El 1 de abril del 2004, entró en vigor para España el procedimiento para los Dibujos y Modelos Industriales Internacionales, establecido en el acta de Ginebra de 2 de julio de 1999 del Arreglo de La Haya, ratificada por España el 23 de septiembre del año 2003.</t>
    </r>
  </si>
  <si>
    <t>Solicitudes presentadas en la OEPM de Patentes Internacionales PCT y de Patentes Europeas (EPO)</t>
  </si>
  <si>
    <t>Solicitudes de Informes Técnicos de Patentes (ITP) y los informes realizados</t>
  </si>
  <si>
    <t>Solicitudes de Informes de Busqueda Internacional (IBI) y los informes realizados</t>
  </si>
  <si>
    <t>Concesiones de los registros internacionales de Dibujos y Modelos Internacionales</t>
  </si>
  <si>
    <t>Solicitudes, Concesiones y expedientes resueltos de Marcas Internacionales</t>
  </si>
  <si>
    <t>Anuladas</t>
  </si>
  <si>
    <t>CONCESIONES DE RENOVACIONES DE NOMBRES COMERCIALES Y COMPARATIVA CON AÑOS ANTERIORES</t>
  </si>
  <si>
    <t>Solicitudes de Diseños Comunitarios de la EUIPO cuyo primer solicitante reside en España</t>
  </si>
  <si>
    <t>Resoluciones</t>
  </si>
  <si>
    <t>2024</t>
  </si>
  <si>
    <t>CONCESIONES DE DISEÑOS Y SU EVOLUCIÓN EN LOS ÚLTIMOS AÑOS</t>
  </si>
  <si>
    <t xml:space="preserve"> DISEÑOS INDUSTRIALES RESUELTOS EN 2024</t>
  </si>
  <si>
    <t>El 1 de abril de 2017 entra en vigor la Ley 24/2015 de Patentes</t>
  </si>
  <si>
    <t>(Varios elementos)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</si>
</sst>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_-;\-* #,##0_-;_-* &quot;-&quot;??_-;_-@_-"/>
    <numFmt numFmtId="166" formatCode="#,##0.0%;\-#,##0.0%"/>
  </numFmts>
  <fonts count="64" x14ac:knownFonts="1">
    <font>
      <sz val="11"/>
      <color theme="1"/>
      <name val="Calibri"/>
      <family val="2"/>
      <scheme val="minor"/>
    </font>
    <font>
      <sz val="10"/>
      <color rgb="FF000000"/>
      <name val="Arial"/>
      <family val="2"/>
    </font>
    <font>
      <sz val="9"/>
      <color rgb="FF333333"/>
      <name val="Arial"/>
      <family val="2"/>
    </font>
    <font>
      <b/>
      <sz val="12"/>
      <color theme="1"/>
      <name val="Arial"/>
      <family val="2"/>
    </font>
    <font>
      <sz val="9"/>
      <color theme="1"/>
      <name val="Arial"/>
      <family val="2"/>
    </font>
    <font>
      <sz val="10"/>
      <color rgb="FF000000"/>
      <name val="Arial"/>
      <family val="2"/>
    </font>
    <font>
      <sz val="11"/>
      <color theme="1"/>
      <name val="Arial"/>
      <family val="2"/>
    </font>
    <font>
      <sz val="11"/>
      <color theme="1"/>
      <name val="Calibri"/>
      <family val="2"/>
      <scheme val="minor"/>
    </font>
    <font>
      <sz val="9"/>
      <name val="Arial"/>
      <family val="2"/>
    </font>
    <font>
      <b/>
      <sz val="14"/>
      <color theme="1"/>
      <name val="Calibri"/>
      <family val="2"/>
      <scheme val="minor"/>
    </font>
    <font>
      <b/>
      <sz val="9"/>
      <color theme="1"/>
      <name val="Arial"/>
      <family val="2"/>
    </font>
    <font>
      <i/>
      <sz val="11"/>
      <color theme="1"/>
      <name val="Calibri"/>
      <family val="2"/>
      <scheme val="minor"/>
    </font>
    <font>
      <b/>
      <sz val="11"/>
      <color theme="1"/>
      <name val="Arial"/>
      <family val="2"/>
    </font>
    <font>
      <b/>
      <sz val="11"/>
      <name val="Arial"/>
      <family val="2"/>
    </font>
    <font>
      <b/>
      <sz val="8"/>
      <color theme="1"/>
      <name val="Arial"/>
      <family val="2"/>
    </font>
    <font>
      <b/>
      <sz val="8"/>
      <name val="Arial"/>
      <family val="2"/>
    </font>
    <font>
      <b/>
      <sz val="9"/>
      <name val="Arial"/>
      <family val="2"/>
    </font>
    <font>
      <b/>
      <i/>
      <sz val="10"/>
      <color rgb="FF000000"/>
      <name val="Arial"/>
      <family val="2"/>
    </font>
    <font>
      <b/>
      <sz val="9"/>
      <color rgb="FF000099"/>
      <name val="Arial"/>
      <family val="2"/>
    </font>
    <font>
      <b/>
      <i/>
      <sz val="9"/>
      <color theme="1"/>
      <name val="Arial"/>
      <family val="2"/>
    </font>
    <font>
      <b/>
      <sz val="10"/>
      <name val="Arial"/>
      <family val="2"/>
    </font>
    <font>
      <b/>
      <sz val="10"/>
      <color rgb="FF000099"/>
      <name val="Arial"/>
      <family val="2"/>
    </font>
    <font>
      <b/>
      <sz val="12"/>
      <name val="Arial"/>
      <family val="2"/>
    </font>
    <font>
      <b/>
      <sz val="11"/>
      <color theme="1"/>
      <name val="Calibri"/>
      <family val="2"/>
      <scheme val="minor"/>
    </font>
    <font>
      <b/>
      <sz val="16"/>
      <name val="Arial"/>
      <family val="2"/>
    </font>
    <font>
      <sz val="16"/>
      <name val="Times New Roman"/>
      <family val="1"/>
    </font>
    <font>
      <b/>
      <sz val="14"/>
      <color rgb="FF333333"/>
      <name val="Arial"/>
      <family val="2"/>
    </font>
    <font>
      <u/>
      <sz val="11"/>
      <color theme="10"/>
      <name val="Calibri"/>
      <family val="2"/>
      <scheme val="minor"/>
    </font>
    <font>
      <sz val="9"/>
      <color theme="1"/>
      <name val="Calibri"/>
      <family val="2"/>
      <scheme val="minor"/>
    </font>
    <font>
      <u/>
      <sz val="9"/>
      <color theme="10"/>
      <name val="Calibri"/>
      <family val="2"/>
      <scheme val="minor"/>
    </font>
    <font>
      <b/>
      <sz val="18"/>
      <color theme="1"/>
      <name val="Calibri"/>
      <family val="2"/>
      <scheme val="minor"/>
    </font>
    <font>
      <sz val="16"/>
      <color theme="1"/>
      <name val="Calibri"/>
      <family val="2"/>
      <scheme val="minor"/>
    </font>
    <font>
      <sz val="24"/>
      <color theme="1"/>
      <name val="Calibri"/>
      <family val="2"/>
      <scheme val="minor"/>
    </font>
    <font>
      <i/>
      <sz val="14"/>
      <color theme="1"/>
      <name val="Arial"/>
      <family val="2"/>
    </font>
    <font>
      <b/>
      <sz val="10"/>
      <color theme="1"/>
      <name val="Arial"/>
      <family val="2"/>
    </font>
    <font>
      <b/>
      <i/>
      <sz val="11"/>
      <color theme="1"/>
      <name val="Arial"/>
      <family val="2"/>
    </font>
    <font>
      <b/>
      <i/>
      <sz val="10"/>
      <name val="Arial"/>
      <family val="2"/>
    </font>
    <font>
      <sz val="10"/>
      <color theme="1"/>
      <name val="Arial"/>
      <family val="2"/>
    </font>
    <font>
      <b/>
      <sz val="14"/>
      <color theme="1"/>
      <name val="Arial"/>
      <family val="2"/>
    </font>
    <font>
      <b/>
      <i/>
      <sz val="11"/>
      <color rgb="FF000000"/>
      <name val="Arial"/>
      <family val="2"/>
    </font>
    <font>
      <b/>
      <sz val="14"/>
      <color rgb="FF000000"/>
      <name val="Calibri"/>
      <family val="2"/>
      <scheme val="minor"/>
    </font>
    <font>
      <sz val="8"/>
      <color theme="1"/>
      <name val="Calibri"/>
      <family val="2"/>
      <scheme val="minor"/>
    </font>
    <font>
      <b/>
      <sz val="14"/>
      <color rgb="FF000000"/>
      <name val="Arial"/>
      <family val="2"/>
    </font>
    <font>
      <b/>
      <sz val="11"/>
      <color rgb="FF000000"/>
      <name val="Arial"/>
      <family val="2"/>
    </font>
    <font>
      <b/>
      <sz val="11"/>
      <color rgb="FF000080"/>
      <name val="Arial"/>
      <family val="2"/>
    </font>
    <font>
      <sz val="10"/>
      <name val="Arial"/>
      <family val="2"/>
    </font>
    <font>
      <sz val="8"/>
      <name val="Arial"/>
      <family val="2"/>
    </font>
    <font>
      <sz val="11"/>
      <name val="Arial"/>
      <family val="2"/>
    </font>
    <font>
      <i/>
      <sz val="9"/>
      <name val="Arial"/>
      <family val="2"/>
    </font>
    <font>
      <b/>
      <i/>
      <sz val="11"/>
      <color indexed="10"/>
      <name val="Arial"/>
      <family val="2"/>
    </font>
    <font>
      <sz val="10"/>
      <name val="Arial"/>
      <family val="2"/>
    </font>
    <font>
      <sz val="10"/>
      <color rgb="FF000000"/>
      <name val="Arial"/>
      <family val="2"/>
    </font>
    <font>
      <sz val="11"/>
      <color rgb="FF1F497D"/>
      <name val="Calibri"/>
      <family val="2"/>
      <scheme val="minor"/>
    </font>
    <font>
      <b/>
      <sz val="14"/>
      <color theme="0"/>
      <name val="Arial"/>
      <family val="2"/>
    </font>
    <font>
      <sz val="12"/>
      <name val="Arial"/>
      <family val="2"/>
    </font>
    <font>
      <b/>
      <sz val="12"/>
      <color rgb="FF000080"/>
      <name val="Arial"/>
      <family val="2"/>
    </font>
    <font>
      <b/>
      <sz val="12"/>
      <color rgb="FFFF0000"/>
      <name val="Arial"/>
      <family val="2"/>
    </font>
    <font>
      <b/>
      <sz val="11"/>
      <name val="Calibri"/>
      <family val="2"/>
      <scheme val="minor"/>
    </font>
    <font>
      <b/>
      <sz val="12"/>
      <color theme="0"/>
      <name val="Arial"/>
      <family val="2"/>
    </font>
    <font>
      <b/>
      <sz val="10"/>
      <color rgb="FF000000"/>
      <name val="Arial"/>
      <family val="2"/>
    </font>
    <font>
      <b/>
      <i/>
      <sz val="10"/>
      <color theme="1"/>
      <name val="Arial"/>
      <family val="2"/>
    </font>
    <font>
      <b/>
      <i/>
      <sz val="12"/>
      <name val="Arial"/>
      <family val="2"/>
    </font>
    <font>
      <b/>
      <sz val="13"/>
      <color theme="1"/>
      <name val="Arial"/>
      <family val="2"/>
    </font>
    <font>
      <u/>
      <sz val="14"/>
      <color theme="10"/>
      <name val="Arial"/>
      <family val="2"/>
    </font>
  </fonts>
  <fills count="38">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rgb="FFFFCCFF"/>
        <bgColor indexed="64"/>
      </patternFill>
    </fill>
    <fill>
      <patternFill patternType="solid">
        <fgColor theme="5" tint="0.59999389629810485"/>
        <bgColor indexed="64"/>
      </patternFill>
    </fill>
    <fill>
      <patternFill patternType="solid">
        <fgColor theme="0" tint="-0.14999847407452621"/>
        <bgColor rgb="FFFFFFFF"/>
      </patternFill>
    </fill>
    <fill>
      <patternFill patternType="solid">
        <fgColor rgb="FFFFFFCC"/>
        <bgColor rgb="FFFFFFFF"/>
      </patternFill>
    </fill>
    <fill>
      <patternFill patternType="solid">
        <fgColor rgb="FFCCECFF"/>
        <bgColor rgb="FFFFFFFF"/>
      </patternFill>
    </fill>
    <fill>
      <patternFill patternType="solid">
        <fgColor rgb="FFFFFF99"/>
        <bgColor rgb="FFFFFFFF"/>
      </patternFill>
    </fill>
    <fill>
      <patternFill patternType="solid">
        <fgColor rgb="FFE2EFDA"/>
        <bgColor rgb="FFFFFFFF"/>
      </patternFill>
    </fill>
    <fill>
      <patternFill patternType="solid">
        <fgColor theme="9" tint="0.79998168889431442"/>
        <bgColor rgb="FFFFFFFF"/>
      </patternFill>
    </fill>
    <fill>
      <patternFill patternType="solid">
        <fgColor theme="9" tint="0.79998168889431442"/>
        <bgColor indexed="64"/>
      </patternFill>
    </fill>
    <fill>
      <patternFill patternType="solid">
        <fgColor rgb="FFFFCCFF"/>
        <bgColor rgb="FFFFFFFF"/>
      </patternFill>
    </fill>
    <fill>
      <patternFill patternType="solid">
        <fgColor rgb="FFFFCC66"/>
        <bgColor indexed="64"/>
      </patternFill>
    </fill>
    <fill>
      <patternFill patternType="solid">
        <fgColor rgb="FFFFFF99"/>
        <bgColor indexed="64"/>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2"/>
        <bgColor indexed="64"/>
      </patternFill>
    </fill>
    <fill>
      <patternFill patternType="solid">
        <fgColor rgb="FFCCECFF"/>
        <bgColor indexed="64"/>
      </patternFill>
    </fill>
    <fill>
      <patternFill patternType="solid">
        <fgColor rgb="FFFFFFCC"/>
        <bgColor indexed="64"/>
      </patternFill>
    </fill>
    <fill>
      <patternFill patternType="solid">
        <fgColor rgb="FFF8CBAD"/>
        <bgColor indexed="64"/>
      </patternFill>
    </fill>
    <fill>
      <patternFill patternType="solid">
        <fgColor theme="5" tint="0.59999389629810485"/>
        <bgColor rgb="FFFFFFFF"/>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CC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CC99FF"/>
        <bgColor rgb="FFFFFFFF"/>
      </patternFill>
    </fill>
    <fill>
      <patternFill patternType="solid">
        <fgColor rgb="FFCC99FF"/>
        <bgColor indexed="64"/>
      </patternFill>
    </fill>
    <fill>
      <patternFill patternType="solid">
        <fgColor rgb="FFFECAFC"/>
        <bgColor indexed="64"/>
      </patternFill>
    </fill>
    <fill>
      <patternFill patternType="solid">
        <fgColor rgb="FFFFFF00"/>
        <bgColor indexed="64"/>
      </patternFill>
    </fill>
    <fill>
      <patternFill patternType="solid">
        <fgColor theme="9" tint="0.59999389629810485"/>
        <bgColor rgb="FFFFFFFF"/>
      </patternFill>
    </fill>
    <fill>
      <patternFill patternType="solid">
        <fgColor rgb="FFFECAFC"/>
        <bgColor rgb="FFFFFFFF"/>
      </patternFill>
    </fill>
    <fill>
      <patternFill patternType="solid">
        <fgColor rgb="FFDCB9FF"/>
        <bgColor rgb="FFFFFFFF"/>
      </patternFill>
    </fill>
    <fill>
      <patternFill patternType="solid">
        <fgColor rgb="FFDCB9FF"/>
        <bgColor indexed="64"/>
      </patternFill>
    </fill>
    <fill>
      <patternFill patternType="solid">
        <fgColor theme="7" tint="0.79998168889431442"/>
        <bgColor rgb="FFFFFFFF"/>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thin">
        <color theme="1"/>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auto="1"/>
      </top>
      <bottom/>
      <diagonal/>
    </border>
    <border>
      <left style="thin">
        <color indexed="64"/>
      </left>
      <right/>
      <top/>
      <bottom style="thin">
        <color indexed="64"/>
      </bottom>
      <diagonal/>
    </border>
    <border>
      <left style="medium">
        <color indexed="64"/>
      </left>
      <right style="thin">
        <color rgb="FFFFFF99"/>
      </right>
      <top/>
      <bottom style="thin">
        <color rgb="FFFFFF99"/>
      </bottom>
      <diagonal/>
    </border>
    <border>
      <left style="thin">
        <color theme="1"/>
      </left>
      <right style="medium">
        <color indexed="64"/>
      </right>
      <top style="medium">
        <color indexed="64"/>
      </top>
      <bottom style="thin">
        <color theme="1"/>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theme="1"/>
      </left>
      <right style="thin">
        <color theme="1"/>
      </right>
      <top style="thin">
        <color theme="1"/>
      </top>
      <bottom/>
      <diagonal/>
    </border>
    <border>
      <left style="medium">
        <color indexed="64"/>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5"/>
      </left>
      <right style="thin">
        <color rgb="FF999999"/>
      </right>
      <top style="thin">
        <color rgb="FF999999"/>
      </top>
      <bottom/>
      <diagonal/>
    </border>
    <border>
      <left style="thin">
        <color indexed="65"/>
      </left>
      <right style="thin">
        <color rgb="FF999999"/>
      </right>
      <top style="thin">
        <color indexed="65"/>
      </top>
      <bottom/>
      <diagonal/>
    </border>
    <border>
      <left style="thin">
        <color indexed="65"/>
      </left>
      <right style="thin">
        <color rgb="FF999999"/>
      </right>
      <top style="thin">
        <color indexed="65"/>
      </top>
      <bottom style="thin">
        <color rgb="FF999999"/>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diagonal/>
    </border>
    <border>
      <left style="thin">
        <color theme="1"/>
      </left>
      <right style="medium">
        <color indexed="64"/>
      </right>
      <top style="thin">
        <color theme="1"/>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left>
      <right style="medium">
        <color indexed="64"/>
      </right>
      <top style="thin">
        <color indexed="64"/>
      </top>
      <bottom style="thin">
        <color theme="1"/>
      </bottom>
      <diagonal/>
    </border>
    <border>
      <left style="medium">
        <color indexed="64"/>
      </left>
      <right style="thin">
        <color theme="1"/>
      </right>
      <top style="thin">
        <color theme="1"/>
      </top>
      <bottom style="medium">
        <color indexed="64"/>
      </bottom>
      <diagonal/>
    </border>
    <border>
      <left style="thin">
        <color theme="1"/>
      </left>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medium">
        <color indexed="64"/>
      </left>
      <right style="medium">
        <color indexed="64"/>
      </right>
      <top/>
      <bottom style="thin">
        <color rgb="FFDDDDDD"/>
      </bottom>
      <diagonal/>
    </border>
    <border>
      <left style="medium">
        <color indexed="64"/>
      </left>
      <right/>
      <top/>
      <bottom style="thin">
        <color rgb="FFDDDDDD"/>
      </bottom>
      <diagonal/>
    </border>
    <border>
      <left style="thin">
        <color rgb="FFFFFFFF"/>
      </left>
      <right/>
      <top style="thin">
        <color rgb="FFFFFFFF"/>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thin">
        <color theme="1"/>
      </bottom>
      <diagonal/>
    </border>
    <border>
      <left/>
      <right/>
      <top/>
      <bottom style="thin">
        <color auto="1"/>
      </bottom>
      <diagonal/>
    </border>
    <border>
      <left/>
      <right style="thin">
        <color auto="1"/>
      </right>
      <top/>
      <bottom style="thin">
        <color auto="1"/>
      </bottom>
      <diagonal/>
    </border>
    <border>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hair">
        <color auto="1"/>
      </right>
      <top/>
      <bottom/>
      <diagonal/>
    </border>
    <border>
      <left style="hair">
        <color auto="1"/>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auto="1"/>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auto="1"/>
      </right>
      <top style="hair">
        <color indexed="64"/>
      </top>
      <bottom style="hair">
        <color indexed="64"/>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hair">
        <color indexed="64"/>
      </top>
      <bottom style="thin">
        <color auto="1"/>
      </bottom>
      <diagonal/>
    </border>
    <border>
      <left style="hair">
        <color indexed="64"/>
      </left>
      <right style="thin">
        <color auto="1"/>
      </right>
      <top style="hair">
        <color indexed="64"/>
      </top>
      <bottom style="thin">
        <color auto="1"/>
      </bottom>
      <diagonal/>
    </border>
    <border>
      <left style="hair">
        <color indexed="64"/>
      </left>
      <right style="thin">
        <color auto="1"/>
      </right>
      <top/>
      <bottom style="hair">
        <color indexed="64"/>
      </bottom>
      <diagonal/>
    </border>
    <border>
      <left style="medium">
        <color indexed="64"/>
      </left>
      <right style="thin">
        <color rgb="FFFFFF99"/>
      </right>
      <top style="medium">
        <color indexed="64"/>
      </top>
      <bottom style="medium">
        <color indexed="64"/>
      </bottom>
      <diagonal/>
    </border>
    <border>
      <left/>
      <right style="medium">
        <color indexed="64"/>
      </right>
      <top/>
      <bottom style="thin">
        <color indexed="64"/>
      </bottom>
      <diagonal/>
    </border>
  </borders>
  <cellStyleXfs count="12">
    <xf numFmtId="0" fontId="0" fillId="0" borderId="0"/>
    <xf numFmtId="0" fontId="1" fillId="0" borderId="0"/>
    <xf numFmtId="9" fontId="5" fillId="0" borderId="0" applyFont="0" applyFill="0" applyBorder="0" applyAlignment="0" applyProtection="0"/>
    <xf numFmtId="0" fontId="5" fillId="0" borderId="0"/>
    <xf numFmtId="0" fontId="5" fillId="0" borderId="0"/>
    <xf numFmtId="164" fontId="7" fillId="0" borderId="0" applyFont="0" applyFill="0" applyBorder="0" applyAlignment="0" applyProtection="0"/>
    <xf numFmtId="0" fontId="1" fillId="0" borderId="0"/>
    <xf numFmtId="0" fontId="27" fillId="0" borderId="0" applyNumberFormat="0" applyFill="0" applyBorder="0" applyAlignment="0" applyProtection="0"/>
    <xf numFmtId="0" fontId="50" fillId="0" borderId="0"/>
    <xf numFmtId="0" fontId="51" fillId="0" borderId="0"/>
    <xf numFmtId="0" fontId="45" fillId="0" borderId="0"/>
    <xf numFmtId="0" fontId="1" fillId="0" borderId="0"/>
  </cellStyleXfs>
  <cellXfs count="805">
    <xf numFmtId="0" fontId="0" fillId="0" borderId="0" xfId="0"/>
    <xf numFmtId="0" fontId="2" fillId="2" borderId="0" xfId="1" applyFont="1" applyFill="1" applyAlignment="1">
      <alignment horizontal="left"/>
    </xf>
    <xf numFmtId="0" fontId="2" fillId="3" borderId="0" xfId="1" applyFont="1" applyFill="1" applyAlignment="1">
      <alignment horizontal="left"/>
    </xf>
    <xf numFmtId="49" fontId="3" fillId="3" borderId="0" xfId="1" applyNumberFormat="1" applyFont="1" applyFill="1" applyBorder="1" applyAlignment="1">
      <alignment horizontal="center" vertical="center" wrapText="1"/>
    </xf>
    <xf numFmtId="0" fontId="1" fillId="0" borderId="0" xfId="1"/>
    <xf numFmtId="49" fontId="4" fillId="0" borderId="1" xfId="1" applyNumberFormat="1" applyFont="1" applyFill="1" applyBorder="1" applyAlignment="1">
      <alignment horizontal="left" vertical="center"/>
    </xf>
    <xf numFmtId="49" fontId="4" fillId="0" borderId="2" xfId="1" applyNumberFormat="1" applyFont="1" applyFill="1" applyBorder="1" applyAlignment="1">
      <alignment horizontal="center" vertical="center"/>
    </xf>
    <xf numFmtId="49" fontId="4" fillId="0" borderId="3" xfId="1" applyNumberFormat="1" applyFont="1" applyFill="1" applyBorder="1" applyAlignment="1">
      <alignment horizontal="left" vertical="center"/>
    </xf>
    <xf numFmtId="0" fontId="4" fillId="0" borderId="4" xfId="1" applyFont="1" applyFill="1" applyBorder="1" applyAlignment="1">
      <alignment horizontal="center" vertical="center"/>
    </xf>
    <xf numFmtId="49" fontId="4" fillId="0" borderId="5" xfId="1" applyNumberFormat="1" applyFont="1" applyFill="1" applyBorder="1" applyAlignment="1">
      <alignment horizontal="center" vertical="center"/>
    </xf>
    <xf numFmtId="0" fontId="4" fillId="0" borderId="6" xfId="1" applyFont="1" applyFill="1" applyBorder="1" applyAlignment="1">
      <alignment horizontal="center" vertical="center"/>
    </xf>
    <xf numFmtId="49" fontId="4" fillId="0" borderId="8" xfId="1" applyNumberFormat="1" applyFont="1" applyFill="1" applyBorder="1" applyAlignment="1">
      <alignment horizontal="left" vertical="center"/>
    </xf>
    <xf numFmtId="0" fontId="4" fillId="0" borderId="9" xfId="1" applyFont="1" applyFill="1" applyBorder="1" applyAlignment="1">
      <alignment horizontal="center" vertical="center"/>
    </xf>
    <xf numFmtId="0" fontId="6" fillId="0" borderId="10" xfId="1" applyNumberFormat="1" applyFont="1" applyFill="1" applyBorder="1" applyAlignment="1">
      <alignment horizontal="center" vertical="center"/>
    </xf>
    <xf numFmtId="0" fontId="6" fillId="0" borderId="11" xfId="1" applyNumberFormat="1" applyFont="1" applyFill="1" applyBorder="1" applyAlignment="1">
      <alignment horizontal="center" vertical="center"/>
    </xf>
    <xf numFmtId="0" fontId="6" fillId="0" borderId="12" xfId="1" applyNumberFormat="1" applyFont="1" applyFill="1"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165" fontId="2" fillId="0" borderId="6" xfId="5" applyNumberFormat="1" applyFont="1" applyFill="1" applyBorder="1" applyAlignment="1">
      <alignment horizontal="center" vertical="center"/>
    </xf>
    <xf numFmtId="165" fontId="2" fillId="0" borderId="4" xfId="5" applyNumberFormat="1" applyFont="1" applyFill="1" applyBorder="1" applyAlignment="1">
      <alignment horizontal="center" vertical="center"/>
    </xf>
    <xf numFmtId="49" fontId="4" fillId="0" borderId="13" xfId="1" applyNumberFormat="1" applyFont="1" applyFill="1" applyBorder="1" applyAlignment="1">
      <alignment horizontal="center" vertical="center"/>
    </xf>
    <xf numFmtId="49" fontId="4" fillId="0" borderId="14" xfId="1" applyNumberFormat="1" applyFont="1" applyFill="1" applyBorder="1" applyAlignment="1">
      <alignment horizontal="left" vertical="center"/>
    </xf>
    <xf numFmtId="0" fontId="5" fillId="0" borderId="1" xfId="1" applyFont="1" applyBorder="1"/>
    <xf numFmtId="0" fontId="5" fillId="0" borderId="3" xfId="1" applyFont="1" applyBorder="1"/>
    <xf numFmtId="0" fontId="5" fillId="0" borderId="8" xfId="1" applyFont="1" applyBorder="1"/>
    <xf numFmtId="165" fontId="2" fillId="0" borderId="9" xfId="5" applyNumberFormat="1" applyFont="1" applyFill="1" applyBorder="1" applyAlignment="1">
      <alignment horizontal="center" vertical="center"/>
    </xf>
    <xf numFmtId="0" fontId="5" fillId="0" borderId="14" xfId="1" applyFont="1" applyBorder="1"/>
    <xf numFmtId="165" fontId="2" fillId="0" borderId="15" xfId="5" applyNumberFormat="1" applyFont="1" applyFill="1" applyBorder="1" applyAlignment="1">
      <alignment horizontal="center" vertical="center"/>
    </xf>
    <xf numFmtId="49" fontId="4" fillId="0" borderId="16" xfId="1" applyNumberFormat="1" applyFont="1" applyFill="1" applyBorder="1" applyAlignment="1">
      <alignment horizontal="left" vertical="center"/>
    </xf>
    <xf numFmtId="49" fontId="4" fillId="0" borderId="17" xfId="1" applyNumberFormat="1" applyFont="1" applyFill="1" applyBorder="1" applyAlignment="1">
      <alignment horizontal="left" vertical="center"/>
    </xf>
    <xf numFmtId="0" fontId="4" fillId="0" borderId="15" xfId="1" applyFont="1" applyFill="1" applyBorder="1" applyAlignment="1">
      <alignment horizontal="center" vertical="center"/>
    </xf>
    <xf numFmtId="3" fontId="8" fillId="4" borderId="6" xfId="0" applyNumberFormat="1" applyFont="1" applyFill="1" applyBorder="1" applyAlignment="1">
      <alignment horizontal="center" vertical="center"/>
    </xf>
    <xf numFmtId="3" fontId="8" fillId="4" borderId="4" xfId="0" applyNumberFormat="1" applyFont="1" applyFill="1" applyBorder="1" applyAlignment="1">
      <alignment horizontal="center" vertical="center"/>
    </xf>
    <xf numFmtId="3" fontId="0" fillId="0" borderId="0" xfId="0" applyNumberFormat="1"/>
    <xf numFmtId="0" fontId="11" fillId="0" borderId="0" xfId="0" applyFont="1"/>
    <xf numFmtId="0" fontId="0" fillId="0" borderId="0" xfId="0" applyAlignment="1">
      <alignment wrapText="1"/>
    </xf>
    <xf numFmtId="49" fontId="2" fillId="2" borderId="0" xfId="0" applyNumberFormat="1" applyFont="1" applyFill="1" applyBorder="1" applyAlignment="1">
      <alignment horizontal="left"/>
    </xf>
    <xf numFmtId="0" fontId="2" fillId="2" borderId="0" xfId="0" applyFont="1" applyFill="1" applyAlignment="1">
      <alignment horizontal="left"/>
    </xf>
    <xf numFmtId="0" fontId="14" fillId="7" borderId="18" xfId="0" applyFont="1" applyFill="1" applyBorder="1" applyAlignment="1">
      <alignment horizontal="center" vertical="center" wrapText="1"/>
    </xf>
    <xf numFmtId="0" fontId="14" fillId="7" borderId="19" xfId="0" applyFont="1" applyFill="1" applyBorder="1" applyAlignment="1">
      <alignment horizontal="center" vertical="center" wrapText="1"/>
    </xf>
    <xf numFmtId="49" fontId="14" fillId="7" borderId="19" xfId="0" applyNumberFormat="1" applyFont="1" applyFill="1" applyBorder="1" applyAlignment="1">
      <alignment horizontal="center" vertical="center" wrapText="1"/>
    </xf>
    <xf numFmtId="0" fontId="17" fillId="0" borderId="0" xfId="0" applyFont="1"/>
    <xf numFmtId="0" fontId="2" fillId="2" borderId="0" xfId="0" applyFont="1" applyFill="1" applyBorder="1" applyAlignment="1">
      <alignment horizontal="left"/>
    </xf>
    <xf numFmtId="3" fontId="19" fillId="3" borderId="0" xfId="0" applyNumberFormat="1" applyFont="1" applyFill="1" applyBorder="1" applyAlignment="1">
      <alignment horizontal="center"/>
    </xf>
    <xf numFmtId="3" fontId="10" fillId="3" borderId="0" xfId="0" applyNumberFormat="1" applyFont="1" applyFill="1" applyBorder="1" applyAlignment="1">
      <alignment horizontal="center"/>
    </xf>
    <xf numFmtId="3" fontId="10" fillId="3" borderId="0" xfId="0" applyNumberFormat="1" applyFont="1" applyFill="1" applyBorder="1" applyAlignment="1">
      <alignment horizontal="center" vertical="center"/>
    </xf>
    <xf numFmtId="166" fontId="16" fillId="3" borderId="0" xfId="0" applyNumberFormat="1" applyFont="1" applyFill="1" applyBorder="1" applyAlignment="1">
      <alignment horizontal="center" vertical="center"/>
    </xf>
    <xf numFmtId="0" fontId="15" fillId="15" borderId="26" xfId="0" applyFont="1" applyFill="1" applyBorder="1" applyAlignment="1">
      <alignment horizontal="center" vertical="center" wrapText="1"/>
    </xf>
    <xf numFmtId="0" fontId="15" fillId="15" borderId="4" xfId="0" applyFont="1" applyFill="1" applyBorder="1" applyAlignment="1">
      <alignment horizontal="center" vertical="center" wrapText="1"/>
    </xf>
    <xf numFmtId="0" fontId="15" fillId="15" borderId="2" xfId="0" applyFont="1" applyFill="1" applyBorder="1" applyAlignment="1">
      <alignment horizontal="center" vertical="center" wrapText="1"/>
    </xf>
    <xf numFmtId="0" fontId="15" fillId="15" borderId="3" xfId="0" applyFont="1" applyFill="1" applyBorder="1" applyAlignment="1">
      <alignment horizontal="center" vertical="center" wrapText="1"/>
    </xf>
    <xf numFmtId="166" fontId="16" fillId="18" borderId="38" xfId="0" applyNumberFormat="1" applyFont="1" applyFill="1" applyBorder="1" applyAlignment="1">
      <alignment horizontal="center" vertical="center"/>
    </xf>
    <xf numFmtId="166" fontId="16" fillId="3" borderId="40" xfId="0" applyNumberFormat="1" applyFont="1" applyFill="1" applyBorder="1" applyAlignment="1">
      <alignment horizontal="center" vertical="center"/>
    </xf>
    <xf numFmtId="166" fontId="16" fillId="18" borderId="11" xfId="0" applyNumberFormat="1" applyFont="1" applyFill="1" applyBorder="1" applyAlignment="1">
      <alignment horizontal="center" vertical="center"/>
    </xf>
    <xf numFmtId="0" fontId="0" fillId="4" borderId="0" xfId="0" applyFill="1"/>
    <xf numFmtId="3" fontId="23" fillId="0" borderId="41" xfId="0" applyNumberFormat="1" applyFont="1" applyBorder="1"/>
    <xf numFmtId="3" fontId="0" fillId="0" borderId="0" xfId="0" applyNumberFormat="1" applyAlignment="1">
      <alignment horizontal="left" indent="1"/>
    </xf>
    <xf numFmtId="3" fontId="23" fillId="0" borderId="41" xfId="0" applyNumberFormat="1" applyFont="1" applyBorder="1" applyAlignment="1">
      <alignment horizontal="left"/>
    </xf>
    <xf numFmtId="0" fontId="5" fillId="0" borderId="0" xfId="3"/>
    <xf numFmtId="0" fontId="1" fillId="0" borderId="0" xfId="3" applyFont="1"/>
    <xf numFmtId="0" fontId="24" fillId="0" borderId="0" xfId="0" applyFont="1" applyFill="1" applyBorder="1" applyAlignment="1">
      <alignment vertical="center" wrapText="1"/>
    </xf>
    <xf numFmtId="0" fontId="25" fillId="0" borderId="0" xfId="0" applyFont="1" applyFill="1" applyBorder="1" applyAlignment="1">
      <alignment horizontal="center" wrapText="1"/>
    </xf>
    <xf numFmtId="0" fontId="24" fillId="0" borderId="0" xfId="0" applyFont="1" applyFill="1" applyBorder="1" applyAlignment="1">
      <alignment horizontal="center" vertical="center" wrapText="1"/>
    </xf>
    <xf numFmtId="0" fontId="9" fillId="0" borderId="0" xfId="0" applyFont="1" applyFill="1" applyAlignment="1">
      <alignment horizontal="center" vertical="center" wrapText="1"/>
    </xf>
    <xf numFmtId="0" fontId="0" fillId="0" borderId="0" xfId="0" applyFill="1"/>
    <xf numFmtId="0" fontId="14" fillId="9" borderId="47" xfId="0" applyFont="1" applyFill="1" applyBorder="1" applyAlignment="1">
      <alignment horizontal="center" vertical="center" wrapText="1"/>
    </xf>
    <xf numFmtId="0" fontId="14" fillId="9" borderId="3" xfId="0" applyFont="1" applyFill="1" applyBorder="1" applyAlignment="1">
      <alignment horizontal="center" vertical="center" wrapText="1"/>
    </xf>
    <xf numFmtId="49" fontId="14" fillId="9" borderId="16" xfId="0" applyNumberFormat="1" applyFont="1" applyFill="1" applyBorder="1" applyAlignment="1">
      <alignment horizontal="center" vertical="center" wrapText="1"/>
    </xf>
    <xf numFmtId="49" fontId="14" fillId="9" borderId="4" xfId="0" applyNumberFormat="1" applyFont="1" applyFill="1" applyBorder="1" applyAlignment="1">
      <alignment horizontal="center" vertical="center" wrapText="1"/>
    </xf>
    <xf numFmtId="0" fontId="4" fillId="4" borderId="18" xfId="0" applyFont="1" applyFill="1" applyBorder="1" applyAlignment="1">
      <alignment horizontal="center" vertical="center"/>
    </xf>
    <xf numFmtId="0" fontId="10" fillId="7" borderId="18" xfId="0" applyFont="1" applyFill="1" applyBorder="1" applyAlignment="1">
      <alignment horizontal="center" vertical="center"/>
    </xf>
    <xf numFmtId="0" fontId="4" fillId="4" borderId="20" xfId="0" applyFont="1" applyFill="1" applyBorder="1" applyAlignment="1">
      <alignment horizontal="center" vertical="center"/>
    </xf>
    <xf numFmtId="3" fontId="8" fillId="17" borderId="28"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166" fontId="16" fillId="18" borderId="1" xfId="0" applyNumberFormat="1" applyFont="1" applyFill="1" applyBorder="1" applyAlignment="1">
      <alignment horizontal="center" vertical="center"/>
    </xf>
    <xf numFmtId="166" fontId="16" fillId="3" borderId="29" xfId="0" applyNumberFormat="1" applyFont="1" applyFill="1" applyBorder="1" applyAlignment="1">
      <alignment horizontal="center" vertical="center"/>
    </xf>
    <xf numFmtId="3" fontId="8" fillId="17" borderId="5" xfId="0" applyNumberFormat="1" applyFont="1" applyFill="1" applyBorder="1" applyAlignment="1">
      <alignment horizontal="center" vertical="center"/>
    </xf>
    <xf numFmtId="3" fontId="8" fillId="4" borderId="22" xfId="0" applyNumberFormat="1" applyFont="1" applyFill="1" applyBorder="1" applyAlignment="1">
      <alignment horizontal="center" vertical="center"/>
    </xf>
    <xf numFmtId="3" fontId="8" fillId="4" borderId="21" xfId="0" applyNumberFormat="1" applyFont="1" applyFill="1" applyBorder="1" applyAlignment="1">
      <alignment horizontal="center" vertical="center"/>
    </xf>
    <xf numFmtId="3" fontId="8" fillId="17" borderId="32" xfId="0" applyNumberFormat="1" applyFont="1" applyFill="1" applyBorder="1" applyAlignment="1">
      <alignment horizontal="center" vertical="center"/>
    </xf>
    <xf numFmtId="3" fontId="8" fillId="4" borderId="9" xfId="0" applyNumberFormat="1" applyFont="1" applyFill="1" applyBorder="1" applyAlignment="1">
      <alignment horizontal="center" vertical="center"/>
    </xf>
    <xf numFmtId="3" fontId="8" fillId="4" borderId="8" xfId="0" applyNumberFormat="1" applyFont="1" applyFill="1" applyBorder="1" applyAlignment="1">
      <alignment horizontal="center" vertical="center"/>
    </xf>
    <xf numFmtId="166" fontId="16" fillId="18" borderId="8" xfId="0" applyNumberFormat="1" applyFont="1" applyFill="1" applyBorder="1" applyAlignment="1">
      <alignment horizontal="center" vertical="center"/>
    </xf>
    <xf numFmtId="166" fontId="16" fillId="3" borderId="33" xfId="0" applyNumberFormat="1" applyFont="1" applyFill="1" applyBorder="1" applyAlignment="1">
      <alignment horizontal="center" vertical="center"/>
    </xf>
    <xf numFmtId="3" fontId="8" fillId="17" borderId="7" xfId="0" applyNumberFormat="1" applyFont="1" applyFill="1" applyBorder="1" applyAlignment="1">
      <alignment horizontal="center" vertical="center"/>
    </xf>
    <xf numFmtId="3" fontId="8" fillId="4" borderId="34" xfId="0" applyNumberFormat="1" applyFont="1" applyFill="1" applyBorder="1" applyAlignment="1">
      <alignment horizontal="center" vertical="center"/>
    </xf>
    <xf numFmtId="3" fontId="18" fillId="15" borderId="36" xfId="0" applyNumberFormat="1" applyFont="1" applyFill="1" applyBorder="1" applyAlignment="1">
      <alignment horizontal="center" vertical="center"/>
    </xf>
    <xf numFmtId="3" fontId="18" fillId="15" borderId="37" xfId="0" applyNumberFormat="1" applyFont="1" applyFill="1" applyBorder="1" applyAlignment="1">
      <alignment horizontal="center" vertical="center"/>
    </xf>
    <xf numFmtId="3" fontId="18" fillId="15" borderId="38" xfId="0" applyNumberFormat="1" applyFont="1" applyFill="1" applyBorder="1" applyAlignment="1">
      <alignment horizontal="center" vertical="center"/>
    </xf>
    <xf numFmtId="166" fontId="16" fillId="3" borderId="39" xfId="0" applyNumberFormat="1" applyFont="1" applyFill="1" applyBorder="1" applyAlignment="1">
      <alignment horizontal="center" vertical="center"/>
    </xf>
    <xf numFmtId="0" fontId="15" fillId="15" borderId="27" xfId="0" applyFont="1" applyFill="1" applyBorder="1" applyAlignment="1">
      <alignment vertical="center"/>
    </xf>
    <xf numFmtId="0" fontId="15" fillId="15" borderId="30" xfId="0" applyFont="1" applyFill="1" applyBorder="1" applyAlignment="1">
      <alignment vertical="center"/>
    </xf>
    <xf numFmtId="0" fontId="15" fillId="15" borderId="31" xfId="0" applyFont="1" applyFill="1" applyBorder="1" applyAlignment="1">
      <alignment vertical="center"/>
    </xf>
    <xf numFmtId="0" fontId="4" fillId="0" borderId="5" xfId="0" applyFont="1" applyBorder="1" applyAlignment="1">
      <alignment horizontal="center" vertical="center"/>
    </xf>
    <xf numFmtId="0" fontId="4" fillId="0" borderId="1" xfId="0" applyFont="1" applyBorder="1" applyAlignment="1">
      <alignment horizontal="center" vertical="center"/>
    </xf>
    <xf numFmtId="0" fontId="10" fillId="20" borderId="1" xfId="0" applyFont="1" applyFill="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10" fillId="20" borderId="8" xfId="0" applyFont="1" applyFill="1" applyBorder="1" applyAlignment="1">
      <alignment horizontal="center" vertical="center"/>
    </xf>
    <xf numFmtId="0" fontId="22" fillId="16" borderId="50" xfId="0" applyFont="1" applyFill="1" applyBorder="1" applyAlignment="1">
      <alignment horizontal="center" vertical="center"/>
    </xf>
    <xf numFmtId="0" fontId="4" fillId="0" borderId="2" xfId="1" applyNumberFormat="1" applyFont="1" applyFill="1" applyBorder="1" applyAlignment="1">
      <alignment horizontal="center" vertical="center"/>
    </xf>
    <xf numFmtId="165" fontId="2" fillId="0" borderId="6" xfId="5" applyNumberFormat="1" applyFont="1" applyFill="1" applyBorder="1" applyAlignment="1">
      <alignment horizontal="right" vertical="center"/>
    </xf>
    <xf numFmtId="165" fontId="2" fillId="0" borderId="4" xfId="5" applyNumberFormat="1" applyFont="1" applyFill="1" applyBorder="1" applyAlignment="1">
      <alignment horizontal="right" vertical="center"/>
    </xf>
    <xf numFmtId="0" fontId="4" fillId="0" borderId="4" xfId="1" applyFont="1" applyFill="1" applyBorder="1" applyAlignment="1">
      <alignment horizontal="right" vertical="center"/>
    </xf>
    <xf numFmtId="0" fontId="4" fillId="0" borderId="6" xfId="1" applyFont="1" applyFill="1" applyBorder="1" applyAlignment="1">
      <alignment horizontal="right" vertical="center"/>
    </xf>
    <xf numFmtId="0" fontId="4" fillId="0" borderId="9" xfId="1" applyFont="1" applyFill="1" applyBorder="1" applyAlignment="1">
      <alignment horizontal="right" vertical="center"/>
    </xf>
    <xf numFmtId="165" fontId="4" fillId="0" borderId="4" xfId="5" applyNumberFormat="1" applyFont="1" applyFill="1" applyBorder="1" applyAlignment="1">
      <alignment horizontal="right" vertical="center"/>
    </xf>
    <xf numFmtId="165" fontId="4" fillId="0" borderId="6" xfId="5" applyNumberFormat="1" applyFont="1" applyFill="1" applyBorder="1" applyAlignment="1">
      <alignment horizontal="right" vertical="center"/>
    </xf>
    <xf numFmtId="165" fontId="4" fillId="0" borderId="9" xfId="5" applyNumberFormat="1" applyFont="1" applyFill="1" applyBorder="1" applyAlignment="1">
      <alignment horizontal="right" vertical="center"/>
    </xf>
    <xf numFmtId="166" fontId="16" fillId="3" borderId="52" xfId="0" applyNumberFormat="1" applyFont="1" applyFill="1" applyBorder="1" applyAlignment="1">
      <alignment horizontal="center" vertical="center"/>
    </xf>
    <xf numFmtId="3" fontId="4" fillId="0" borderId="5" xfId="1" applyNumberFormat="1" applyFont="1" applyFill="1" applyBorder="1" applyAlignment="1">
      <alignment horizontal="center" vertical="center"/>
    </xf>
    <xf numFmtId="166" fontId="16" fillId="3" borderId="55" xfId="0" applyNumberFormat="1" applyFont="1" applyFill="1" applyBorder="1" applyAlignment="1">
      <alignment horizontal="center" vertical="center"/>
    </xf>
    <xf numFmtId="3" fontId="16" fillId="13" borderId="10" xfId="1" applyNumberFormat="1" applyFont="1" applyFill="1" applyBorder="1" applyAlignment="1">
      <alignment horizontal="center" vertical="center"/>
    </xf>
    <xf numFmtId="166" fontId="16" fillId="3" borderId="12" xfId="0" applyNumberFormat="1" applyFont="1" applyFill="1" applyBorder="1" applyAlignment="1">
      <alignment horizontal="center" vertical="center"/>
    </xf>
    <xf numFmtId="166" fontId="16" fillId="3" borderId="56" xfId="0" applyNumberFormat="1" applyFont="1" applyFill="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10" fillId="20" borderId="14" xfId="0" applyFont="1" applyFill="1" applyBorder="1" applyAlignment="1">
      <alignment horizontal="center" vertical="center"/>
    </xf>
    <xf numFmtId="166" fontId="16" fillId="3" borderId="57" xfId="0" applyNumberFormat="1" applyFont="1" applyFill="1" applyBorder="1" applyAlignment="1">
      <alignment horizontal="center" vertical="center"/>
    </xf>
    <xf numFmtId="166" fontId="16" fillId="3" borderId="58" xfId="0" applyNumberFormat="1" applyFont="1" applyFill="1" applyBorder="1" applyAlignment="1">
      <alignment horizontal="center" vertical="center"/>
    </xf>
    <xf numFmtId="3" fontId="4" fillId="0" borderId="13" xfId="1" applyNumberFormat="1" applyFont="1" applyFill="1" applyBorder="1" applyAlignment="1">
      <alignment horizontal="center" vertical="center"/>
    </xf>
    <xf numFmtId="0" fontId="4" fillId="4" borderId="59" xfId="0" applyFont="1" applyFill="1" applyBorder="1" applyAlignment="1">
      <alignment horizontal="center" vertical="center"/>
    </xf>
    <xf numFmtId="0" fontId="10" fillId="7" borderId="59" xfId="0" applyFont="1" applyFill="1" applyBorder="1" applyAlignment="1">
      <alignment horizontal="center" vertical="center"/>
    </xf>
    <xf numFmtId="3" fontId="16" fillId="4" borderId="60" xfId="0" applyNumberFormat="1" applyFont="1" applyFill="1" applyBorder="1" applyAlignment="1">
      <alignment horizontal="center" vertical="center"/>
    </xf>
    <xf numFmtId="3" fontId="16" fillId="4" borderId="61" xfId="0" applyNumberFormat="1" applyFont="1" applyFill="1" applyBorder="1" applyAlignment="1">
      <alignment horizontal="center" vertical="center"/>
    </xf>
    <xf numFmtId="3" fontId="21" fillId="5" borderId="10" xfId="1" applyNumberFormat="1" applyFont="1" applyFill="1" applyBorder="1" applyAlignment="1">
      <alignment horizontal="center" vertical="center"/>
    </xf>
    <xf numFmtId="0" fontId="4" fillId="0" borderId="5" xfId="1" applyNumberFormat="1" applyFont="1" applyFill="1" applyBorder="1" applyAlignment="1">
      <alignment horizontal="center" vertical="center"/>
    </xf>
    <xf numFmtId="0" fontId="4" fillId="0" borderId="13" xfId="1" applyNumberFormat="1" applyFont="1" applyFill="1" applyBorder="1" applyAlignment="1">
      <alignment horizontal="center" vertical="center"/>
    </xf>
    <xf numFmtId="0" fontId="4" fillId="0" borderId="7" xfId="1" applyNumberFormat="1" applyFont="1" applyFill="1" applyBorder="1" applyAlignment="1">
      <alignment horizontal="center" vertical="center"/>
    </xf>
    <xf numFmtId="49" fontId="4" fillId="0" borderId="62" xfId="1" applyNumberFormat="1" applyFont="1" applyFill="1" applyBorder="1" applyAlignment="1">
      <alignment horizontal="left" vertical="center"/>
    </xf>
    <xf numFmtId="3" fontId="8" fillId="4" borderId="15" xfId="0" applyNumberFormat="1" applyFont="1" applyFill="1" applyBorder="1" applyAlignment="1">
      <alignment horizontal="center" vertical="center"/>
    </xf>
    <xf numFmtId="0" fontId="5" fillId="0" borderId="63" xfId="1" applyFont="1" applyBorder="1"/>
    <xf numFmtId="49" fontId="4" fillId="0" borderId="63" xfId="1" applyNumberFormat="1" applyFont="1" applyFill="1" applyBorder="1" applyAlignment="1">
      <alignment horizontal="left" vertical="center"/>
    </xf>
    <xf numFmtId="0" fontId="1" fillId="0" borderId="1" xfId="1" applyBorder="1"/>
    <xf numFmtId="0" fontId="1" fillId="0" borderId="8" xfId="1" applyBorder="1"/>
    <xf numFmtId="165" fontId="2" fillId="0" borderId="15" xfId="5" applyNumberFormat="1" applyFont="1" applyFill="1" applyBorder="1" applyAlignment="1">
      <alignment horizontal="right" vertical="center"/>
    </xf>
    <xf numFmtId="165" fontId="2" fillId="0" borderId="55" xfId="5" applyNumberFormat="1" applyFont="1" applyFill="1" applyBorder="1" applyAlignment="1">
      <alignment horizontal="right" vertical="center"/>
    </xf>
    <xf numFmtId="165" fontId="2" fillId="0" borderId="9" xfId="5" applyNumberFormat="1" applyFont="1" applyFill="1" applyBorder="1" applyAlignment="1">
      <alignment horizontal="right" vertical="center"/>
    </xf>
    <xf numFmtId="0" fontId="14" fillId="9" borderId="65" xfId="0" applyFont="1" applyFill="1" applyBorder="1" applyAlignment="1">
      <alignment horizontal="center" vertical="center" wrapText="1"/>
    </xf>
    <xf numFmtId="166" fontId="16" fillId="3" borderId="6" xfId="0" applyNumberFormat="1" applyFont="1" applyFill="1" applyBorder="1" applyAlignment="1">
      <alignment horizontal="center" vertical="center"/>
    </xf>
    <xf numFmtId="0" fontId="10" fillId="20" borderId="12" xfId="0" applyFont="1" applyFill="1" applyBorder="1" applyAlignment="1">
      <alignment horizontal="center" vertical="center"/>
    </xf>
    <xf numFmtId="166" fontId="16" fillId="3" borderId="15" xfId="0" applyNumberFormat="1" applyFont="1" applyFill="1" applyBorder="1" applyAlignment="1">
      <alignment horizontal="center" vertical="center"/>
    </xf>
    <xf numFmtId="0" fontId="10" fillId="20" borderId="11" xfId="0" applyFont="1" applyFill="1" applyBorder="1" applyAlignment="1">
      <alignment horizontal="center" vertical="center"/>
    </xf>
    <xf numFmtId="3" fontId="10" fillId="20" borderId="11" xfId="0" applyNumberFormat="1" applyFont="1" applyFill="1" applyBorder="1" applyAlignment="1">
      <alignment horizontal="center" vertical="center"/>
    </xf>
    <xf numFmtId="166" fontId="16" fillId="0" borderId="12" xfId="0" applyNumberFormat="1" applyFont="1" applyFill="1" applyBorder="1" applyAlignment="1">
      <alignment horizontal="center" vertical="center"/>
    </xf>
    <xf numFmtId="3" fontId="16" fillId="4" borderId="43" xfId="0" applyNumberFormat="1" applyFont="1" applyFill="1" applyBorder="1" applyAlignment="1">
      <alignment horizontal="center" vertical="center"/>
    </xf>
    <xf numFmtId="3" fontId="16" fillId="4" borderId="64" xfId="0" applyNumberFormat="1" applyFont="1" applyFill="1" applyBorder="1" applyAlignment="1">
      <alignment horizontal="center" vertical="center"/>
    </xf>
    <xf numFmtId="0" fontId="4" fillId="0" borderId="10" xfId="0" applyFont="1" applyBorder="1" applyAlignment="1">
      <alignment horizontal="center" vertical="center"/>
    </xf>
    <xf numFmtId="0" fontId="0" fillId="0" borderId="70" xfId="0" applyBorder="1"/>
    <xf numFmtId="0" fontId="0" fillId="0" borderId="71" xfId="0" applyBorder="1"/>
    <xf numFmtId="0" fontId="0" fillId="0" borderId="72" xfId="0" applyBorder="1"/>
    <xf numFmtId="49" fontId="0" fillId="0" borderId="0" xfId="0" applyNumberFormat="1" applyAlignment="1">
      <alignment horizontal="left"/>
    </xf>
    <xf numFmtId="0" fontId="9" fillId="0" borderId="0" xfId="0" applyFont="1"/>
    <xf numFmtId="0" fontId="0" fillId="0" borderId="1" xfId="0" applyBorder="1" applyAlignment="1">
      <alignment horizontal="center" vertical="center"/>
    </xf>
    <xf numFmtId="0" fontId="14" fillId="9" borderId="45" xfId="0" applyFont="1" applyFill="1" applyBorder="1" applyAlignment="1">
      <alignment horizontal="center" vertical="center" wrapText="1"/>
    </xf>
    <xf numFmtId="0" fontId="14" fillId="9" borderId="46" xfId="0" applyFont="1" applyFill="1" applyBorder="1" applyAlignment="1">
      <alignment horizontal="center" vertical="center" wrapText="1"/>
    </xf>
    <xf numFmtId="0" fontId="14" fillId="9" borderId="2" xfId="0" applyFont="1" applyFill="1" applyBorder="1" applyAlignment="1">
      <alignment horizontal="center" vertical="center" wrapText="1"/>
    </xf>
    <xf numFmtId="3" fontId="4" fillId="0" borderId="48" xfId="0" applyNumberFormat="1" applyFont="1" applyBorder="1" applyAlignment="1">
      <alignment horizontal="center" vertical="center"/>
    </xf>
    <xf numFmtId="3" fontId="4" fillId="0" borderId="38" xfId="0" applyNumberFormat="1" applyFont="1" applyBorder="1" applyAlignment="1">
      <alignment horizontal="center" vertical="center"/>
    </xf>
    <xf numFmtId="3" fontId="10" fillId="20" borderId="38" xfId="0" applyNumberFormat="1" applyFont="1" applyFill="1" applyBorder="1" applyAlignment="1">
      <alignment horizontal="center" vertical="center"/>
    </xf>
    <xf numFmtId="3" fontId="4" fillId="0" borderId="10" xfId="0" applyNumberFormat="1" applyFont="1" applyBorder="1" applyAlignment="1">
      <alignment horizontal="center" vertical="center"/>
    </xf>
    <xf numFmtId="3" fontId="4" fillId="0" borderId="11" xfId="0" applyNumberFormat="1" applyFont="1" applyBorder="1" applyAlignment="1">
      <alignment horizontal="center" vertical="center"/>
    </xf>
    <xf numFmtId="49" fontId="14" fillId="7" borderId="76" xfId="0" applyNumberFormat="1" applyFont="1" applyFill="1" applyBorder="1" applyAlignment="1">
      <alignment horizontal="center" vertical="center" wrapText="1"/>
    </xf>
    <xf numFmtId="0" fontId="14" fillId="7" borderId="77" xfId="0" applyFont="1" applyFill="1" applyBorder="1" applyAlignment="1">
      <alignment horizontal="center" wrapText="1"/>
    </xf>
    <xf numFmtId="0" fontId="4" fillId="4" borderId="76" xfId="0" applyFont="1" applyFill="1" applyBorder="1" applyAlignment="1">
      <alignment horizontal="center" vertical="center"/>
    </xf>
    <xf numFmtId="0" fontId="10" fillId="7" borderId="77" xfId="0" applyFont="1" applyFill="1" applyBorder="1" applyAlignment="1">
      <alignment horizontal="center" vertical="center"/>
    </xf>
    <xf numFmtId="0" fontId="4" fillId="4" borderId="78" xfId="0" applyFont="1" applyFill="1" applyBorder="1" applyAlignment="1">
      <alignment horizontal="center" vertical="center"/>
    </xf>
    <xf numFmtId="0" fontId="10" fillId="7" borderId="79" xfId="0" applyFont="1" applyFill="1" applyBorder="1" applyAlignment="1">
      <alignment horizontal="center" vertical="center"/>
    </xf>
    <xf numFmtId="49" fontId="14" fillId="7" borderId="82" xfId="0" applyNumberFormat="1" applyFont="1" applyFill="1" applyBorder="1" applyAlignment="1">
      <alignment horizontal="center" vertical="center" wrapText="1"/>
    </xf>
    <xf numFmtId="0" fontId="4" fillId="4" borderId="83" xfId="0" applyFont="1" applyFill="1" applyBorder="1" applyAlignment="1">
      <alignment horizontal="center" vertical="center"/>
    </xf>
    <xf numFmtId="166" fontId="16" fillId="3" borderId="9" xfId="0" applyNumberFormat="1" applyFont="1" applyFill="1" applyBorder="1" applyAlignment="1">
      <alignment horizontal="center" vertical="center"/>
    </xf>
    <xf numFmtId="3" fontId="16" fillId="7" borderId="84" xfId="0" applyNumberFormat="1" applyFont="1" applyFill="1" applyBorder="1" applyAlignment="1">
      <alignment horizontal="center" vertical="center"/>
    </xf>
    <xf numFmtId="3" fontId="16" fillId="7" borderId="61" xfId="0" applyNumberFormat="1" applyFont="1" applyFill="1" applyBorder="1" applyAlignment="1">
      <alignment horizontal="center" vertical="center"/>
    </xf>
    <xf numFmtId="3" fontId="16" fillId="7" borderId="85" xfId="0" applyNumberFormat="1" applyFont="1" applyFill="1" applyBorder="1" applyAlignment="1">
      <alignment horizontal="center" vertical="center"/>
    </xf>
    <xf numFmtId="3" fontId="16" fillId="4" borderId="10" xfId="0" applyNumberFormat="1" applyFont="1" applyFill="1" applyBorder="1" applyAlignment="1">
      <alignment horizontal="center" vertical="center"/>
    </xf>
    <xf numFmtId="3" fontId="16" fillId="4" borderId="11" xfId="0" applyNumberFormat="1" applyFont="1" applyFill="1" applyBorder="1" applyAlignment="1">
      <alignment horizontal="center" vertical="center"/>
    </xf>
    <xf numFmtId="49" fontId="13" fillId="10" borderId="64" xfId="0" applyNumberFormat="1" applyFont="1" applyFill="1" applyBorder="1" applyAlignment="1">
      <alignment horizontal="center" vertical="center"/>
    </xf>
    <xf numFmtId="3" fontId="4" fillId="0" borderId="30" xfId="1" applyNumberFormat="1" applyFont="1" applyFill="1" applyBorder="1" applyAlignment="1">
      <alignment horizontal="center" vertical="center"/>
    </xf>
    <xf numFmtId="3" fontId="4" fillId="0" borderId="51" xfId="1" applyNumberFormat="1" applyFont="1" applyFill="1" applyBorder="1" applyAlignment="1">
      <alignment horizontal="center" vertical="center"/>
    </xf>
    <xf numFmtId="3" fontId="16" fillId="13" borderId="64" xfId="1" applyNumberFormat="1" applyFont="1" applyFill="1" applyBorder="1" applyAlignment="1">
      <alignment horizontal="center" vertical="center"/>
    </xf>
    <xf numFmtId="49" fontId="12" fillId="10" borderId="64" xfId="0" applyNumberFormat="1" applyFont="1" applyFill="1" applyBorder="1" applyAlignment="1">
      <alignment horizontal="center" vertical="center"/>
    </xf>
    <xf numFmtId="0" fontId="15" fillId="14" borderId="86" xfId="0" applyFont="1" applyFill="1" applyBorder="1" applyAlignment="1">
      <alignment horizontal="center" vertical="center" wrapText="1"/>
    </xf>
    <xf numFmtId="3" fontId="4" fillId="0" borderId="31" xfId="1" applyNumberFormat="1" applyFont="1" applyFill="1" applyBorder="1" applyAlignment="1">
      <alignment horizontal="center" vertical="center"/>
    </xf>
    <xf numFmtId="3" fontId="21" fillId="5" borderId="64" xfId="1" applyNumberFormat="1" applyFont="1" applyFill="1" applyBorder="1" applyAlignment="1">
      <alignment horizontal="center" vertical="center"/>
    </xf>
    <xf numFmtId="0" fontId="15" fillId="14" borderId="2" xfId="0" applyFont="1" applyFill="1" applyBorder="1" applyAlignment="1">
      <alignment horizontal="center" vertical="center" wrapText="1"/>
    </xf>
    <xf numFmtId="3" fontId="4" fillId="0" borderId="7" xfId="1" applyNumberFormat="1" applyFont="1" applyFill="1" applyBorder="1" applyAlignment="1">
      <alignment horizontal="center" vertical="center"/>
    </xf>
    <xf numFmtId="49" fontId="2" fillId="2" borderId="88" xfId="3" applyNumberFormat="1" applyFont="1" applyFill="1" applyBorder="1" applyAlignment="1">
      <alignment horizontal="left"/>
    </xf>
    <xf numFmtId="49" fontId="13" fillId="8" borderId="50" xfId="3" applyNumberFormat="1" applyFont="1" applyFill="1" applyBorder="1" applyAlignment="1">
      <alignment horizontal="center" vertical="center"/>
    </xf>
    <xf numFmtId="0" fontId="1" fillId="0" borderId="63" xfId="1" applyBorder="1"/>
    <xf numFmtId="0" fontId="6" fillId="0" borderId="10" xfId="1" applyNumberFormat="1" applyFont="1" applyFill="1" applyBorder="1" applyAlignment="1">
      <alignment horizontal="center"/>
    </xf>
    <xf numFmtId="0" fontId="6" fillId="0" borderId="11" xfId="1" applyNumberFormat="1" applyFont="1" applyFill="1" applyBorder="1" applyAlignment="1">
      <alignment horizontal="center"/>
    </xf>
    <xf numFmtId="0" fontId="6" fillId="0" borderId="12" xfId="1" applyNumberFormat="1" applyFont="1" applyFill="1" applyBorder="1" applyAlignment="1">
      <alignment horizontal="center"/>
    </xf>
    <xf numFmtId="49" fontId="4" fillId="0" borderId="90" xfId="1" applyNumberFormat="1" applyFont="1" applyFill="1" applyBorder="1" applyAlignment="1">
      <alignment horizontal="center" vertical="center"/>
    </xf>
    <xf numFmtId="165" fontId="2" fillId="0" borderId="55" xfId="5" applyNumberFormat="1" applyFont="1" applyFill="1" applyBorder="1" applyAlignment="1">
      <alignment horizontal="center" vertical="center"/>
    </xf>
    <xf numFmtId="49" fontId="4" fillId="0" borderId="7" xfId="1" applyNumberFormat="1" applyFont="1" applyFill="1" applyBorder="1" applyAlignment="1">
      <alignment horizontal="center" vertical="center"/>
    </xf>
    <xf numFmtId="3" fontId="0" fillId="0" borderId="0" xfId="0" applyNumberFormat="1" applyFill="1" applyAlignment="1">
      <alignment horizontal="left" indent="1"/>
    </xf>
    <xf numFmtId="3" fontId="0" fillId="0" borderId="0" xfId="0" applyNumberFormat="1" applyFill="1"/>
    <xf numFmtId="3" fontId="23" fillId="0" borderId="42" xfId="0" applyNumberFormat="1" applyFont="1" applyFill="1" applyBorder="1" applyAlignment="1">
      <alignment horizontal="left"/>
    </xf>
    <xf numFmtId="3" fontId="23" fillId="0" borderId="42" xfId="0" applyNumberFormat="1" applyFont="1" applyFill="1" applyBorder="1"/>
    <xf numFmtId="165" fontId="4" fillId="0" borderId="55" xfId="5" applyNumberFormat="1" applyFont="1" applyFill="1" applyBorder="1" applyAlignment="1">
      <alignment horizontal="right" vertical="center"/>
    </xf>
    <xf numFmtId="0" fontId="4" fillId="0" borderId="55" xfId="1" applyFont="1" applyFill="1" applyBorder="1" applyAlignment="1">
      <alignment horizontal="right" vertical="center"/>
    </xf>
    <xf numFmtId="0" fontId="0" fillId="0" borderId="0" xfId="0" applyAlignment="1">
      <alignment horizontal="center"/>
    </xf>
    <xf numFmtId="0" fontId="0" fillId="0" borderId="95" xfId="0" applyBorder="1"/>
    <xf numFmtId="0" fontId="0" fillId="0" borderId="96" xfId="0" applyBorder="1"/>
    <xf numFmtId="0" fontId="0" fillId="0" borderId="97" xfId="0" applyBorder="1"/>
    <xf numFmtId="0" fontId="28" fillId="0" borderId="95" xfId="0" applyFont="1" applyBorder="1"/>
    <xf numFmtId="0" fontId="0" fillId="0" borderId="5" xfId="0" applyBorder="1" applyAlignment="1">
      <alignment horizontal="left" vertical="center"/>
    </xf>
    <xf numFmtId="0" fontId="0" fillId="0" borderId="6" xfId="0" applyBorder="1" applyAlignment="1">
      <alignment horizontal="left" vertical="center" wrapText="1"/>
    </xf>
    <xf numFmtId="0" fontId="0" fillId="0" borderId="7" xfId="0"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left" vertical="center" wrapText="1"/>
    </xf>
    <xf numFmtId="0" fontId="23" fillId="13" borderId="63" xfId="0" applyFont="1" applyFill="1" applyBorder="1" applyAlignment="1">
      <alignment horizontal="left" vertical="center" wrapText="1"/>
    </xf>
    <xf numFmtId="0" fontId="23" fillId="13" borderId="55" xfId="0" applyFont="1" applyFill="1" applyBorder="1" applyAlignment="1">
      <alignment horizontal="left" vertical="center" wrapText="1"/>
    </xf>
    <xf numFmtId="0" fontId="9" fillId="0" borderId="95" xfId="0" applyFont="1" applyBorder="1"/>
    <xf numFmtId="49" fontId="14" fillId="7" borderId="102" xfId="0" applyNumberFormat="1" applyFont="1" applyFill="1" applyBorder="1" applyAlignment="1">
      <alignment horizontal="center" vertical="center" wrapText="1"/>
    </xf>
    <xf numFmtId="0" fontId="14" fillId="7" borderId="103" xfId="0" applyFont="1" applyFill="1" applyBorder="1" applyAlignment="1">
      <alignment horizontal="center" vertical="center" wrapText="1"/>
    </xf>
    <xf numFmtId="0" fontId="14" fillId="7" borderId="104" xfId="0" applyFont="1" applyFill="1" applyBorder="1" applyAlignment="1">
      <alignment horizontal="center" vertical="center" wrapText="1"/>
    </xf>
    <xf numFmtId="0" fontId="33" fillId="0" borderId="0" xfId="0" applyFont="1" applyAlignment="1">
      <alignment vertical="center"/>
    </xf>
    <xf numFmtId="0" fontId="20" fillId="12" borderId="86" xfId="0" applyFont="1" applyFill="1" applyBorder="1" applyAlignment="1">
      <alignment horizontal="center" vertical="center" wrapText="1"/>
    </xf>
    <xf numFmtId="0" fontId="20" fillId="12" borderId="87" xfId="0" applyFont="1" applyFill="1" applyBorder="1" applyAlignment="1">
      <alignment horizontal="center" vertical="center" wrapText="1"/>
    </xf>
    <xf numFmtId="49" fontId="34" fillId="12" borderId="54" xfId="0" applyNumberFormat="1" applyFont="1" applyFill="1" applyBorder="1" applyAlignment="1">
      <alignment horizontal="center" vertical="center" wrapText="1"/>
    </xf>
    <xf numFmtId="0" fontId="20" fillId="12" borderId="53" xfId="0" applyFont="1" applyFill="1" applyBorder="1" applyAlignment="1">
      <alignment horizontal="center" vertical="center" wrapText="1"/>
    </xf>
    <xf numFmtId="49" fontId="3" fillId="0" borderId="0" xfId="0" applyNumberFormat="1" applyFont="1" applyFill="1" applyAlignment="1">
      <alignment vertical="center"/>
    </xf>
    <xf numFmtId="0" fontId="20" fillId="14" borderId="4" xfId="0" applyFont="1" applyFill="1" applyBorder="1" applyAlignment="1">
      <alignment horizontal="center" vertical="center" wrapText="1"/>
    </xf>
    <xf numFmtId="0" fontId="35" fillId="0" borderId="0" xfId="0" applyFont="1"/>
    <xf numFmtId="0" fontId="4" fillId="0" borderId="95" xfId="0" applyFont="1" applyBorder="1"/>
    <xf numFmtId="0" fontId="4" fillId="0" borderId="95" xfId="0" applyFont="1" applyBorder="1" applyAlignment="1">
      <alignment horizontal="center"/>
    </xf>
    <xf numFmtId="0" fontId="36" fillId="0" borderId="0" xfId="0" applyFont="1" applyAlignment="1">
      <alignment vertical="center"/>
    </xf>
    <xf numFmtId="0" fontId="36" fillId="0" borderId="0" xfId="0" applyFont="1" applyAlignment="1">
      <alignment vertical="top"/>
    </xf>
    <xf numFmtId="0" fontId="34" fillId="20" borderId="10" xfId="3" applyFont="1" applyFill="1" applyBorder="1" applyAlignment="1">
      <alignment horizontal="center" vertical="center" wrapText="1"/>
    </xf>
    <xf numFmtId="49" fontId="34" fillId="9" borderId="39" xfId="6" applyNumberFormat="1" applyFont="1" applyFill="1" applyBorder="1" applyAlignment="1">
      <alignment horizontal="center" vertical="center" wrapText="1"/>
    </xf>
    <xf numFmtId="49" fontId="14" fillId="9" borderId="26" xfId="1" applyNumberFormat="1" applyFont="1" applyFill="1" applyBorder="1" applyAlignment="1">
      <alignment horizontal="left" vertical="center" indent="1"/>
    </xf>
    <xf numFmtId="49" fontId="14" fillId="9" borderId="28" xfId="1" applyNumberFormat="1" applyFont="1" applyFill="1" applyBorder="1" applyAlignment="1">
      <alignment horizontal="left" vertical="center" indent="1"/>
    </xf>
    <xf numFmtId="49" fontId="14" fillId="9" borderId="32" xfId="1" applyNumberFormat="1" applyFont="1" applyFill="1" applyBorder="1" applyAlignment="1">
      <alignment horizontal="left" vertical="center" indent="1"/>
    </xf>
    <xf numFmtId="49" fontId="14" fillId="9" borderId="43" xfId="1" applyNumberFormat="1" applyFont="1" applyFill="1" applyBorder="1" applyAlignment="1">
      <alignment horizontal="left" vertical="center" indent="1"/>
    </xf>
    <xf numFmtId="49" fontId="3" fillId="0" borderId="0" xfId="3" applyNumberFormat="1" applyFont="1" applyFill="1" applyAlignment="1">
      <alignment vertical="center"/>
    </xf>
    <xf numFmtId="0" fontId="0" fillId="0" borderId="0" xfId="0" applyBorder="1"/>
    <xf numFmtId="0" fontId="12" fillId="13" borderId="90" xfId="0" applyFont="1" applyFill="1" applyBorder="1" applyAlignment="1">
      <alignment horizontal="left" vertical="center"/>
    </xf>
    <xf numFmtId="0" fontId="23" fillId="24" borderId="3" xfId="0" applyFont="1" applyFill="1" applyBorder="1" applyAlignment="1">
      <alignment horizontal="center" vertical="center" wrapText="1"/>
    </xf>
    <xf numFmtId="3" fontId="37" fillId="3" borderId="89" xfId="1" applyNumberFormat="1" applyFont="1" applyFill="1" applyBorder="1" applyAlignment="1">
      <alignment horizontal="center" vertical="center"/>
    </xf>
    <xf numFmtId="3" fontId="37" fillId="3" borderId="90" xfId="1" applyNumberFormat="1" applyFont="1" applyFill="1" applyBorder="1" applyAlignment="1">
      <alignment horizontal="center" vertical="center"/>
    </xf>
    <xf numFmtId="3" fontId="37" fillId="3" borderId="30" xfId="1" applyNumberFormat="1" applyFont="1" applyFill="1" applyBorder="1" applyAlignment="1">
      <alignment horizontal="center" vertical="center"/>
    </xf>
    <xf numFmtId="3" fontId="37" fillId="3" borderId="5" xfId="1" applyNumberFormat="1" applyFont="1" applyFill="1" applyBorder="1" applyAlignment="1">
      <alignment horizontal="center" vertical="center"/>
    </xf>
    <xf numFmtId="3" fontId="37" fillId="3" borderId="51" xfId="1" applyNumberFormat="1" applyFont="1" applyFill="1" applyBorder="1" applyAlignment="1">
      <alignment horizontal="center" vertical="center"/>
    </xf>
    <xf numFmtId="3" fontId="37" fillId="3" borderId="13" xfId="1" applyNumberFormat="1" applyFont="1" applyFill="1" applyBorder="1" applyAlignment="1">
      <alignment horizontal="center" vertical="center"/>
    </xf>
    <xf numFmtId="3" fontId="21" fillId="9" borderId="64" xfId="1" applyNumberFormat="1" applyFont="1" applyFill="1" applyBorder="1" applyAlignment="1">
      <alignment horizontal="center" vertical="center"/>
    </xf>
    <xf numFmtId="3" fontId="21" fillId="9" borderId="10" xfId="1" applyNumberFormat="1" applyFont="1" applyFill="1" applyBorder="1" applyAlignment="1">
      <alignment horizontal="center" vertical="center"/>
    </xf>
    <xf numFmtId="0" fontId="39" fillId="0" borderId="0" xfId="0" applyFont="1"/>
    <xf numFmtId="3" fontId="37" fillId="3" borderId="27" xfId="1" applyNumberFormat="1" applyFont="1" applyFill="1" applyBorder="1" applyAlignment="1">
      <alignment horizontal="center" vertical="center"/>
    </xf>
    <xf numFmtId="3" fontId="37" fillId="3" borderId="49" xfId="1" applyNumberFormat="1" applyFont="1" applyFill="1" applyBorder="1" applyAlignment="1">
      <alignment horizontal="center" vertical="center"/>
    </xf>
    <xf numFmtId="3" fontId="37" fillId="3" borderId="21" xfId="1" applyNumberFormat="1" applyFont="1" applyFill="1" applyBorder="1" applyAlignment="1">
      <alignment horizontal="center" vertical="center"/>
    </xf>
    <xf numFmtId="3" fontId="37" fillId="3" borderId="69" xfId="1" applyNumberFormat="1" applyFont="1" applyFill="1" applyBorder="1" applyAlignment="1">
      <alignment horizontal="center" vertical="center"/>
    </xf>
    <xf numFmtId="3" fontId="37" fillId="3" borderId="2" xfId="1" applyNumberFormat="1" applyFont="1" applyFill="1" applyBorder="1" applyAlignment="1">
      <alignment horizontal="center" vertical="center"/>
    </xf>
    <xf numFmtId="0" fontId="9" fillId="0" borderId="0" xfId="0" applyFont="1" applyFill="1" applyAlignment="1">
      <alignment vertical="center" wrapText="1"/>
    </xf>
    <xf numFmtId="0" fontId="16" fillId="22" borderId="26" xfId="0" applyFont="1" applyFill="1" applyBorder="1" applyAlignment="1">
      <alignment horizontal="center" vertical="center" wrapText="1"/>
    </xf>
    <xf numFmtId="0" fontId="16" fillId="22" borderId="4" xfId="0" applyFont="1" applyFill="1" applyBorder="1" applyAlignment="1">
      <alignment horizontal="center" vertical="center" wrapText="1"/>
    </xf>
    <xf numFmtId="3" fontId="37" fillId="19" borderId="5" xfId="1" applyNumberFormat="1" applyFont="1" applyFill="1" applyBorder="1" applyAlignment="1">
      <alignment horizontal="center" vertical="center"/>
    </xf>
    <xf numFmtId="3" fontId="37" fillId="19" borderId="13" xfId="1" applyNumberFormat="1" applyFont="1" applyFill="1" applyBorder="1" applyAlignment="1">
      <alignment horizontal="center" vertical="center"/>
    </xf>
    <xf numFmtId="3" fontId="21" fillId="6" borderId="64" xfId="1" applyNumberFormat="1" applyFont="1" applyFill="1" applyBorder="1" applyAlignment="1">
      <alignment horizontal="center" vertical="center"/>
    </xf>
    <xf numFmtId="3" fontId="21" fillId="6" borderId="10" xfId="1" applyNumberFormat="1" applyFont="1" applyFill="1" applyBorder="1" applyAlignment="1">
      <alignment horizontal="center" vertical="center"/>
    </xf>
    <xf numFmtId="3" fontId="37" fillId="19" borderId="21" xfId="1" applyNumberFormat="1" applyFont="1" applyFill="1" applyBorder="1" applyAlignment="1">
      <alignment horizontal="center" vertical="center"/>
    </xf>
    <xf numFmtId="3" fontId="37" fillId="19" borderId="69" xfId="1" applyNumberFormat="1" applyFont="1" applyFill="1" applyBorder="1" applyAlignment="1">
      <alignment horizontal="center" vertical="center"/>
    </xf>
    <xf numFmtId="0" fontId="0" fillId="27" borderId="62" xfId="0" applyFill="1" applyBorder="1"/>
    <xf numFmtId="0" fontId="0" fillId="27" borderId="68" xfId="0" applyFill="1" applyBorder="1"/>
    <xf numFmtId="0" fontId="0" fillId="27" borderId="69" xfId="0" applyFill="1" applyBorder="1"/>
    <xf numFmtId="0" fontId="0" fillId="27" borderId="56" xfId="0" applyFill="1" applyBorder="1"/>
    <xf numFmtId="0" fontId="0" fillId="27" borderId="0" xfId="0" applyFill="1" applyBorder="1"/>
    <xf numFmtId="0" fontId="0" fillId="27" borderId="92" xfId="0" applyFill="1" applyBorder="1"/>
    <xf numFmtId="0" fontId="0" fillId="27" borderId="52" xfId="0" applyFill="1" applyBorder="1"/>
    <xf numFmtId="0" fontId="0" fillId="27" borderId="105" xfId="0" applyFill="1" applyBorder="1"/>
    <xf numFmtId="0" fontId="0" fillId="27" borderId="106" xfId="0" applyFill="1" applyBorder="1"/>
    <xf numFmtId="0" fontId="40" fillId="0" borderId="0" xfId="0" applyFont="1" applyAlignment="1">
      <alignment horizontal="left" vertical="center" readingOrder="1"/>
    </xf>
    <xf numFmtId="0" fontId="31" fillId="0" borderId="98" xfId="0" applyFont="1" applyBorder="1" applyAlignment="1">
      <alignment vertical="center"/>
    </xf>
    <xf numFmtId="0" fontId="4" fillId="0" borderId="95" xfId="0" applyFont="1" applyBorder="1" applyAlignment="1">
      <alignment vertical="center"/>
    </xf>
    <xf numFmtId="0" fontId="41" fillId="0" borderId="96" xfId="0" applyFont="1" applyBorder="1" applyAlignment="1">
      <alignment vertical="center"/>
    </xf>
    <xf numFmtId="0" fontId="27" fillId="0" borderId="95" xfId="7" applyBorder="1" applyAlignment="1">
      <alignment horizontal="left" vertical="center"/>
    </xf>
    <xf numFmtId="0" fontId="37" fillId="0" borderId="95" xfId="0" applyFont="1" applyBorder="1" applyAlignment="1">
      <alignment vertical="center"/>
    </xf>
    <xf numFmtId="0" fontId="29" fillId="0" borderId="95" xfId="7" applyFont="1" applyBorder="1" applyAlignment="1">
      <alignment vertical="center"/>
    </xf>
    <xf numFmtId="0" fontId="23" fillId="24" borderId="2" xfId="0" applyFont="1" applyFill="1" applyBorder="1" applyAlignment="1">
      <alignment horizontal="center" vertical="center"/>
    </xf>
    <xf numFmtId="0" fontId="23" fillId="24" borderId="4" xfId="0" applyFont="1" applyFill="1" applyBorder="1" applyAlignment="1">
      <alignment horizontal="center" vertical="center" wrapText="1"/>
    </xf>
    <xf numFmtId="0" fontId="0" fillId="0" borderId="0" xfId="0" applyFill="1" applyBorder="1"/>
    <xf numFmtId="3" fontId="10" fillId="7" borderId="39" xfId="0" applyNumberFormat="1" applyFont="1" applyFill="1" applyBorder="1" applyAlignment="1">
      <alignment horizontal="center" vertical="center"/>
    </xf>
    <xf numFmtId="3" fontId="10" fillId="7" borderId="61" xfId="0" applyNumberFormat="1" applyFont="1" applyFill="1" applyBorder="1" applyAlignment="1">
      <alignment horizontal="center" vertical="center"/>
    </xf>
    <xf numFmtId="3" fontId="10" fillId="25" borderId="11" xfId="0" applyNumberFormat="1" applyFont="1" applyFill="1" applyBorder="1" applyAlignment="1">
      <alignment horizontal="center" vertical="center"/>
    </xf>
    <xf numFmtId="166" fontId="16" fillId="3" borderId="55" xfId="3" applyNumberFormat="1" applyFont="1" applyFill="1" applyBorder="1" applyAlignment="1">
      <alignment horizontal="center" vertical="center"/>
    </xf>
    <xf numFmtId="166" fontId="16" fillId="3" borderId="6" xfId="3" applyNumberFormat="1" applyFont="1" applyFill="1" applyBorder="1" applyAlignment="1">
      <alignment horizontal="center" vertical="center"/>
    </xf>
    <xf numFmtId="166" fontId="16" fillId="3" borderId="15" xfId="3" applyNumberFormat="1" applyFont="1" applyFill="1" applyBorder="1" applyAlignment="1">
      <alignment horizontal="center" vertical="center"/>
    </xf>
    <xf numFmtId="166" fontId="16" fillId="3" borderId="12" xfId="3" applyNumberFormat="1" applyFont="1" applyFill="1" applyBorder="1" applyAlignment="1">
      <alignment horizontal="center" vertical="center"/>
    </xf>
    <xf numFmtId="166" fontId="16" fillId="3" borderId="16" xfId="3" applyNumberFormat="1" applyFont="1" applyFill="1" applyBorder="1" applyAlignment="1">
      <alignment horizontal="center" vertical="center"/>
    </xf>
    <xf numFmtId="166" fontId="16" fillId="3" borderId="17" xfId="3" applyNumberFormat="1" applyFont="1" applyFill="1" applyBorder="1" applyAlignment="1">
      <alignment horizontal="center" vertical="center"/>
    </xf>
    <xf numFmtId="166" fontId="16" fillId="3" borderId="62" xfId="3" applyNumberFormat="1" applyFont="1" applyFill="1" applyBorder="1" applyAlignment="1">
      <alignment horizontal="center" vertical="center"/>
    </xf>
    <xf numFmtId="166" fontId="16" fillId="3" borderId="4" xfId="3" applyNumberFormat="1" applyFont="1" applyFill="1" applyBorder="1" applyAlignment="1">
      <alignment horizontal="center" vertical="center"/>
    </xf>
    <xf numFmtId="0" fontId="42" fillId="0" borderId="0" xfId="0" applyFont="1" applyAlignment="1">
      <alignment horizontal="left" vertical="center" readingOrder="1"/>
    </xf>
    <xf numFmtId="0" fontId="43" fillId="0" borderId="0" xfId="0" applyFont="1"/>
    <xf numFmtId="0" fontId="14" fillId="7" borderId="77" xfId="0" applyFont="1" applyFill="1" applyBorder="1" applyAlignment="1">
      <alignment horizontal="center" vertical="center" wrapText="1"/>
    </xf>
    <xf numFmtId="0" fontId="10" fillId="20" borderId="91" xfId="3" applyFont="1" applyFill="1" applyBorder="1" applyAlignment="1">
      <alignment horizontal="center" vertical="center" wrapText="1"/>
    </xf>
    <xf numFmtId="49" fontId="13" fillId="8" borderId="23" xfId="3" applyNumberFormat="1" applyFont="1" applyFill="1" applyBorder="1" applyAlignment="1">
      <alignment horizontal="center" vertical="center"/>
    </xf>
    <xf numFmtId="0" fontId="34" fillId="20" borderId="43" xfId="3" applyFont="1" applyFill="1" applyBorder="1" applyAlignment="1">
      <alignment horizontal="center" vertical="center" wrapText="1"/>
    </xf>
    <xf numFmtId="3" fontId="37" fillId="3" borderId="110" xfId="1" applyNumberFormat="1" applyFont="1" applyFill="1" applyBorder="1" applyAlignment="1">
      <alignment horizontal="center" vertical="center"/>
    </xf>
    <xf numFmtId="3" fontId="37" fillId="3" borderId="28" xfId="1" applyNumberFormat="1" applyFont="1" applyFill="1" applyBorder="1" applyAlignment="1">
      <alignment horizontal="center" vertical="center"/>
    </xf>
    <xf numFmtId="3" fontId="37" fillId="3" borderId="66" xfId="1" applyNumberFormat="1" applyFont="1" applyFill="1" applyBorder="1" applyAlignment="1">
      <alignment horizontal="center" vertical="center"/>
    </xf>
    <xf numFmtId="0" fontId="37" fillId="3" borderId="76" xfId="1" applyFont="1" applyFill="1" applyBorder="1" applyAlignment="1">
      <alignment horizontal="center" vertical="center"/>
    </xf>
    <xf numFmtId="0" fontId="37" fillId="3" borderId="83" xfId="1" applyFont="1" applyFill="1" applyBorder="1" applyAlignment="1">
      <alignment horizontal="center" vertical="center"/>
    </xf>
    <xf numFmtId="166" fontId="16" fillId="3" borderId="9" xfId="3" applyNumberFormat="1" applyFont="1" applyFill="1" applyBorder="1" applyAlignment="1">
      <alignment horizontal="center" vertical="center"/>
    </xf>
    <xf numFmtId="166" fontId="16" fillId="3" borderId="37" xfId="3" applyNumberFormat="1" applyFont="1" applyFill="1" applyBorder="1" applyAlignment="1">
      <alignment horizontal="center" vertical="center"/>
    </xf>
    <xf numFmtId="0" fontId="10" fillId="20" borderId="48" xfId="3" applyFont="1" applyFill="1" applyBorder="1" applyAlignment="1">
      <alignment horizontal="center" vertical="center" wrapText="1"/>
    </xf>
    <xf numFmtId="49" fontId="34" fillId="9" borderId="40" xfId="6" applyNumberFormat="1" applyFont="1" applyFill="1" applyBorder="1" applyAlignment="1">
      <alignment horizontal="center" vertical="center" wrapText="1"/>
    </xf>
    <xf numFmtId="49" fontId="13" fillId="8" borderId="64" xfId="3" applyNumberFormat="1" applyFont="1" applyFill="1" applyBorder="1" applyAlignment="1">
      <alignment horizontal="center" vertical="center"/>
    </xf>
    <xf numFmtId="0" fontId="0" fillId="28" borderId="62" xfId="0" applyFill="1" applyBorder="1"/>
    <xf numFmtId="0" fontId="0" fillId="28" borderId="68" xfId="0" applyFill="1" applyBorder="1"/>
    <xf numFmtId="0" fontId="0" fillId="28" borderId="69" xfId="0" applyFill="1" applyBorder="1"/>
    <xf numFmtId="0" fontId="0" fillId="28" borderId="56" xfId="0" applyFill="1" applyBorder="1"/>
    <xf numFmtId="0" fontId="0" fillId="28" borderId="0" xfId="0" applyFill="1" applyBorder="1"/>
    <xf numFmtId="0" fontId="0" fillId="28" borderId="92" xfId="0" applyFill="1" applyBorder="1"/>
    <xf numFmtId="0" fontId="0" fillId="28" borderId="52" xfId="0" applyFill="1" applyBorder="1"/>
    <xf numFmtId="0" fontId="0" fillId="28" borderId="105" xfId="0" applyFill="1" applyBorder="1"/>
    <xf numFmtId="0" fontId="0" fillId="28" borderId="106" xfId="0" applyFill="1" applyBorder="1"/>
    <xf numFmtId="0" fontId="38" fillId="0" borderId="0" xfId="0" applyFont="1" applyAlignment="1"/>
    <xf numFmtId="0" fontId="38" fillId="0" borderId="0" xfId="0" applyFont="1" applyAlignment="1">
      <alignment horizontal="left" indent="3"/>
    </xf>
    <xf numFmtId="0" fontId="4" fillId="3" borderId="5" xfId="1" applyFont="1" applyFill="1" applyBorder="1" applyAlignment="1">
      <alignment horizontal="center" vertical="center"/>
    </xf>
    <xf numFmtId="166" fontId="15" fillId="3" borderId="55" xfId="0" applyNumberFormat="1" applyFont="1" applyFill="1" applyBorder="1" applyAlignment="1">
      <alignment horizontal="center" vertical="center"/>
    </xf>
    <xf numFmtId="166" fontId="15" fillId="3" borderId="6" xfId="0" applyNumberFormat="1" applyFont="1" applyFill="1" applyBorder="1" applyAlignment="1">
      <alignment horizontal="center" vertical="center"/>
    </xf>
    <xf numFmtId="0" fontId="4" fillId="3" borderId="13" xfId="1" applyFont="1" applyFill="1" applyBorder="1" applyAlignment="1">
      <alignment horizontal="center" vertical="center"/>
    </xf>
    <xf numFmtId="166" fontId="15" fillId="3" borderId="15" xfId="0" applyNumberFormat="1" applyFont="1" applyFill="1" applyBorder="1" applyAlignment="1">
      <alignment horizontal="center" vertical="center"/>
    </xf>
    <xf numFmtId="166" fontId="15" fillId="3" borderId="12" xfId="0" applyNumberFormat="1" applyFont="1" applyFill="1" applyBorder="1" applyAlignment="1">
      <alignment horizontal="center" vertical="center"/>
    </xf>
    <xf numFmtId="3" fontId="37" fillId="0" borderId="30" xfId="1" applyNumberFormat="1" applyFont="1" applyFill="1" applyBorder="1" applyAlignment="1">
      <alignment horizontal="center" vertical="center"/>
    </xf>
    <xf numFmtId="3" fontId="37" fillId="0" borderId="31" xfId="1" applyNumberFormat="1" applyFont="1" applyFill="1" applyBorder="1" applyAlignment="1">
      <alignment horizontal="center" vertical="center"/>
    </xf>
    <xf numFmtId="3" fontId="37" fillId="0" borderId="5" xfId="1" applyNumberFormat="1" applyFont="1" applyFill="1" applyBorder="1" applyAlignment="1">
      <alignment horizontal="center" vertical="center"/>
    </xf>
    <xf numFmtId="3" fontId="37" fillId="0" borderId="7" xfId="1" applyNumberFormat="1" applyFont="1" applyFill="1" applyBorder="1" applyAlignment="1">
      <alignment horizontal="center" vertical="center"/>
    </xf>
    <xf numFmtId="0" fontId="47" fillId="0" borderId="0" xfId="0" applyFont="1"/>
    <xf numFmtId="0" fontId="24" fillId="0" borderId="0" xfId="0" applyFont="1" applyAlignment="1">
      <alignment horizontal="center" vertical="center" wrapText="1"/>
    </xf>
    <xf numFmtId="0" fontId="0" fillId="0" borderId="0" xfId="0" applyAlignment="1">
      <alignment vertical="center"/>
    </xf>
    <xf numFmtId="0" fontId="49" fillId="0" borderId="0" xfId="0" applyFont="1" applyFill="1" applyBorder="1" applyAlignment="1">
      <alignment horizontal="justify" vertical="center" wrapText="1"/>
    </xf>
    <xf numFmtId="0" fontId="22" fillId="4" borderId="105" xfId="0" applyFont="1" applyFill="1" applyBorder="1" applyAlignment="1">
      <alignment vertical="center"/>
    </xf>
    <xf numFmtId="3" fontId="4" fillId="19" borderId="5" xfId="1" applyNumberFormat="1" applyFont="1" applyFill="1" applyBorder="1" applyAlignment="1">
      <alignment horizontal="center" vertical="center"/>
    </xf>
    <xf numFmtId="3" fontId="4" fillId="19" borderId="7" xfId="1" applyNumberFormat="1" applyFont="1" applyFill="1" applyBorder="1" applyAlignment="1">
      <alignment horizontal="center" vertical="center"/>
    </xf>
    <xf numFmtId="166" fontId="15" fillId="3" borderId="9" xfId="0" applyNumberFormat="1" applyFont="1" applyFill="1" applyBorder="1" applyAlignment="1">
      <alignment horizontal="center" vertical="center"/>
    </xf>
    <xf numFmtId="3" fontId="18" fillId="22" borderId="64" xfId="1" applyNumberFormat="1" applyFont="1" applyFill="1" applyBorder="1" applyAlignment="1">
      <alignment horizontal="center" vertical="center"/>
    </xf>
    <xf numFmtId="3" fontId="18" fillId="22" borderId="111" xfId="1" applyNumberFormat="1" applyFont="1" applyFill="1" applyBorder="1" applyAlignment="1">
      <alignment horizontal="center" vertical="center"/>
    </xf>
    <xf numFmtId="166" fontId="15" fillId="3" borderId="58" xfId="0" applyNumberFormat="1" applyFont="1" applyFill="1" applyBorder="1" applyAlignment="1">
      <alignment horizontal="center" vertical="center"/>
    </xf>
    <xf numFmtId="0" fontId="17" fillId="0" borderId="0" xfId="6" applyFont="1" applyAlignment="1">
      <alignment vertical="center"/>
    </xf>
    <xf numFmtId="10" fontId="0" fillId="0" borderId="0" xfId="0" applyNumberFormat="1"/>
    <xf numFmtId="0" fontId="10" fillId="22" borderId="2" xfId="0" applyFont="1" applyFill="1" applyBorder="1" applyAlignment="1">
      <alignment horizontal="center" vertical="center" wrapText="1"/>
    </xf>
    <xf numFmtId="0" fontId="22" fillId="30" borderId="50" xfId="0" applyFont="1" applyFill="1" applyBorder="1" applyAlignment="1">
      <alignment horizontal="center" vertical="center"/>
    </xf>
    <xf numFmtId="0" fontId="10" fillId="22" borderId="27" xfId="0" applyFont="1" applyFill="1" applyBorder="1" applyAlignment="1">
      <alignment horizontal="center" vertical="center" wrapText="1"/>
    </xf>
    <xf numFmtId="3" fontId="37" fillId="19" borderId="30" xfId="1" applyNumberFormat="1" applyFont="1" applyFill="1" applyBorder="1" applyAlignment="1">
      <alignment horizontal="center" vertical="center"/>
    </xf>
    <xf numFmtId="3" fontId="37" fillId="19" borderId="31" xfId="1" applyNumberFormat="1" applyFont="1" applyFill="1" applyBorder="1" applyAlignment="1">
      <alignment horizontal="center" vertical="center"/>
    </xf>
    <xf numFmtId="3" fontId="4" fillId="19" borderId="13" xfId="1" applyNumberFormat="1" applyFont="1" applyFill="1" applyBorder="1" applyAlignment="1">
      <alignment horizontal="center" vertical="center"/>
    </xf>
    <xf numFmtId="0" fontId="4" fillId="3" borderId="90" xfId="1" applyFont="1" applyFill="1" applyBorder="1" applyAlignment="1">
      <alignment horizontal="center" vertical="center"/>
    </xf>
    <xf numFmtId="0" fontId="37" fillId="0" borderId="95" xfId="0" applyFont="1" applyBorder="1" applyAlignment="1">
      <alignment horizontal="left" vertical="center"/>
    </xf>
    <xf numFmtId="49" fontId="3" fillId="3" borderId="0" xfId="1" applyNumberFormat="1" applyFont="1" applyFill="1" applyAlignment="1">
      <alignment horizontal="center" vertical="center" wrapText="1"/>
    </xf>
    <xf numFmtId="0" fontId="24" fillId="0" borderId="0" xfId="0" applyFont="1" applyAlignment="1">
      <alignment horizontal="center"/>
    </xf>
    <xf numFmtId="0" fontId="52" fillId="0" borderId="0" xfId="0" applyFont="1" applyAlignment="1">
      <alignment vertical="center"/>
    </xf>
    <xf numFmtId="49" fontId="13" fillId="8" borderId="23" xfId="3" applyNumberFormat="1" applyFont="1" applyFill="1" applyBorder="1" applyAlignment="1">
      <alignment horizontal="center" vertical="center"/>
    </xf>
    <xf numFmtId="0" fontId="46" fillId="0" borderId="113" xfId="0" applyFont="1" applyBorder="1" applyAlignment="1">
      <alignment horizontal="right" vertical="center"/>
    </xf>
    <xf numFmtId="10" fontId="20" fillId="14" borderId="64" xfId="1" applyNumberFormat="1" applyFont="1" applyFill="1" applyBorder="1" applyAlignment="1">
      <alignment horizontal="left" vertical="center" indent="1"/>
    </xf>
    <xf numFmtId="0" fontId="16" fillId="14" borderId="27" xfId="1" applyFont="1" applyFill="1" applyBorder="1" applyAlignment="1">
      <alignment horizontal="left" vertical="center" indent="1"/>
    </xf>
    <xf numFmtId="0" fontId="16" fillId="14" borderId="30" xfId="1" applyFont="1" applyFill="1" applyBorder="1" applyAlignment="1">
      <alignment horizontal="left" vertical="center" indent="1"/>
    </xf>
    <xf numFmtId="0" fontId="16" fillId="14" borderId="31" xfId="1" applyFont="1" applyFill="1" applyBorder="1" applyAlignment="1">
      <alignment horizontal="left" vertical="center" indent="1"/>
    </xf>
    <xf numFmtId="0" fontId="16" fillId="12" borderId="26" xfId="1" applyFont="1" applyFill="1" applyBorder="1" applyAlignment="1">
      <alignment horizontal="left" vertical="center" indent="1"/>
    </xf>
    <xf numFmtId="0" fontId="16" fillId="12" borderId="28" xfId="1" applyFont="1" applyFill="1" applyBorder="1" applyAlignment="1">
      <alignment horizontal="left" vertical="center" indent="1"/>
    </xf>
    <xf numFmtId="0" fontId="16" fillId="12" borderId="32" xfId="1" applyFont="1" applyFill="1" applyBorder="1" applyAlignment="1">
      <alignment horizontal="left" vertical="center" indent="1"/>
    </xf>
    <xf numFmtId="10" fontId="20" fillId="12" borderId="43" xfId="1" applyNumberFormat="1" applyFont="1" applyFill="1" applyBorder="1" applyAlignment="1">
      <alignment horizontal="left" vertical="center" indent="1"/>
    </xf>
    <xf numFmtId="0" fontId="45" fillId="0" borderId="0" xfId="8" applyFont="1"/>
    <xf numFmtId="49" fontId="53" fillId="3" borderId="0" xfId="8" applyNumberFormat="1" applyFont="1" applyFill="1" applyAlignment="1">
      <alignment horizontal="center" vertical="center" wrapText="1"/>
    </xf>
    <xf numFmtId="0" fontId="54" fillId="0" borderId="0" xfId="8" applyFont="1" applyBorder="1"/>
    <xf numFmtId="166" fontId="16" fillId="3" borderId="12" xfId="8" applyNumberFormat="1" applyFont="1" applyFill="1" applyBorder="1" applyAlignment="1">
      <alignment horizontal="center" vertical="center"/>
    </xf>
    <xf numFmtId="49" fontId="44" fillId="10" borderId="39" xfId="8" applyNumberFormat="1" applyFont="1" applyFill="1" applyBorder="1" applyAlignment="1">
      <alignment horizontal="left" vertical="center" indent="6"/>
    </xf>
    <xf numFmtId="49" fontId="55" fillId="10" borderId="43" xfId="8" applyNumberFormat="1" applyFont="1" applyFill="1" applyBorder="1" applyAlignment="1">
      <alignment horizontal="left" vertical="center" indent="7"/>
    </xf>
    <xf numFmtId="3" fontId="37" fillId="0" borderId="90" xfId="1" applyNumberFormat="1" applyFont="1" applyFill="1" applyBorder="1" applyAlignment="1">
      <alignment horizontal="center" vertical="center"/>
    </xf>
    <xf numFmtId="166" fontId="16" fillId="3" borderId="55" xfId="8" applyNumberFormat="1" applyFont="1" applyFill="1" applyBorder="1" applyAlignment="1">
      <alignment horizontal="center" vertical="center"/>
    </xf>
    <xf numFmtId="166" fontId="16" fillId="3" borderId="37" xfId="8" applyNumberFormat="1" applyFont="1" applyFill="1" applyBorder="1" applyAlignment="1">
      <alignment horizontal="center" vertical="center"/>
    </xf>
    <xf numFmtId="49" fontId="22" fillId="10" borderId="43" xfId="8" applyNumberFormat="1" applyFont="1" applyFill="1" applyBorder="1" applyAlignment="1">
      <alignment horizontal="left" vertical="center" indent="6"/>
    </xf>
    <xf numFmtId="49" fontId="56" fillId="10" borderId="39" xfId="8" applyNumberFormat="1" applyFont="1" applyFill="1" applyBorder="1" applyAlignment="1">
      <alignment horizontal="left" vertical="center" indent="5"/>
    </xf>
    <xf numFmtId="166" fontId="16" fillId="3" borderId="6" xfId="8" applyNumberFormat="1" applyFont="1" applyFill="1" applyBorder="1" applyAlignment="1">
      <alignment horizontal="center" vertical="center"/>
    </xf>
    <xf numFmtId="166" fontId="16" fillId="3" borderId="9" xfId="8" applyNumberFormat="1" applyFont="1" applyFill="1" applyBorder="1" applyAlignment="1">
      <alignment horizontal="center" vertical="center"/>
    </xf>
    <xf numFmtId="3" fontId="37" fillId="0" borderId="106" xfId="1" applyNumberFormat="1" applyFont="1" applyFill="1" applyBorder="1" applyAlignment="1">
      <alignment horizontal="center" vertical="center"/>
    </xf>
    <xf numFmtId="3" fontId="37" fillId="0" borderId="21" xfId="1" applyNumberFormat="1" applyFont="1" applyFill="1" applyBorder="1" applyAlignment="1">
      <alignment horizontal="center" vertical="center"/>
    </xf>
    <xf numFmtId="3" fontId="37" fillId="0" borderId="112" xfId="1" applyNumberFormat="1" applyFont="1" applyFill="1" applyBorder="1" applyAlignment="1">
      <alignment horizontal="center" vertical="center"/>
    </xf>
    <xf numFmtId="3" fontId="37" fillId="0" borderId="13" xfId="1" applyNumberFormat="1" applyFont="1" applyFill="1" applyBorder="1" applyAlignment="1">
      <alignment horizontal="center" vertical="center"/>
    </xf>
    <xf numFmtId="166" fontId="16" fillId="3" borderId="15" xfId="8" applyNumberFormat="1" applyFont="1" applyFill="1" applyBorder="1" applyAlignment="1">
      <alignment horizontal="center" vertical="center"/>
    </xf>
    <xf numFmtId="49" fontId="55" fillId="10" borderId="44" xfId="8" applyNumberFormat="1" applyFont="1" applyFill="1" applyBorder="1" applyAlignment="1">
      <alignment horizontal="left" vertical="center" indent="7"/>
    </xf>
    <xf numFmtId="49" fontId="55" fillId="10" borderId="64" xfId="8" applyNumberFormat="1" applyFont="1" applyFill="1" applyBorder="1" applyAlignment="1">
      <alignment horizontal="center" vertical="center"/>
    </xf>
    <xf numFmtId="3" fontId="37" fillId="0" borderId="89" xfId="1" applyNumberFormat="1" applyFont="1" applyFill="1" applyBorder="1" applyAlignment="1">
      <alignment horizontal="center" vertical="center"/>
    </xf>
    <xf numFmtId="3" fontId="37" fillId="0" borderId="51" xfId="1" applyNumberFormat="1" applyFont="1" applyFill="1" applyBorder="1" applyAlignment="1">
      <alignment horizontal="center" vertical="center"/>
    </xf>
    <xf numFmtId="49" fontId="34" fillId="9" borderId="43" xfId="0" applyNumberFormat="1" applyFont="1" applyFill="1" applyBorder="1" applyAlignment="1">
      <alignment vertical="center"/>
    </xf>
    <xf numFmtId="49" fontId="10" fillId="9" borderId="27" xfId="0" applyNumberFormat="1" applyFont="1" applyFill="1" applyBorder="1" applyAlignment="1">
      <alignment horizontal="left" vertical="center"/>
    </xf>
    <xf numFmtId="49" fontId="10" fillId="9" borderId="30" xfId="0" applyNumberFormat="1" applyFont="1" applyFill="1" applyBorder="1" applyAlignment="1">
      <alignment horizontal="left" vertical="center"/>
    </xf>
    <xf numFmtId="49" fontId="10" fillId="9" borderId="51" xfId="0" applyNumberFormat="1" applyFont="1" applyFill="1" applyBorder="1" applyAlignment="1">
      <alignment horizontal="left" vertical="center"/>
    </xf>
    <xf numFmtId="49" fontId="10" fillId="9" borderId="31" xfId="0" applyNumberFormat="1" applyFont="1" applyFill="1" applyBorder="1" applyAlignment="1">
      <alignment horizontal="left" vertical="center"/>
    </xf>
    <xf numFmtId="49" fontId="10" fillId="7" borderId="27" xfId="0" applyNumberFormat="1" applyFont="1" applyFill="1" applyBorder="1" applyAlignment="1">
      <alignment horizontal="left" vertical="center"/>
    </xf>
    <xf numFmtId="49" fontId="10" fillId="7" borderId="30" xfId="0" applyNumberFormat="1" applyFont="1" applyFill="1" applyBorder="1" applyAlignment="1">
      <alignment horizontal="left" vertical="center"/>
    </xf>
    <xf numFmtId="49" fontId="10" fillId="7" borderId="31" xfId="0" applyNumberFormat="1" applyFont="1" applyFill="1" applyBorder="1" applyAlignment="1">
      <alignment horizontal="left" vertical="center"/>
    </xf>
    <xf numFmtId="49" fontId="20" fillId="7" borderId="64" xfId="0" applyNumberFormat="1" applyFont="1" applyFill="1" applyBorder="1" applyAlignment="1">
      <alignment horizontal="left" vertical="center"/>
    </xf>
    <xf numFmtId="49" fontId="10" fillId="33" borderId="10" xfId="8" applyNumberFormat="1" applyFont="1" applyFill="1" applyBorder="1" applyAlignment="1">
      <alignment horizontal="center" vertical="center" wrapText="1"/>
    </xf>
    <xf numFmtId="0" fontId="16" fillId="33" borderId="27" xfId="1" applyFont="1" applyFill="1" applyBorder="1" applyAlignment="1">
      <alignment horizontal="left" vertical="center" indent="1"/>
    </xf>
    <xf numFmtId="0" fontId="16" fillId="33" borderId="30" xfId="1" applyFont="1" applyFill="1" applyBorder="1" applyAlignment="1">
      <alignment horizontal="left" vertical="center" indent="1"/>
    </xf>
    <xf numFmtId="0" fontId="16" fillId="33" borderId="51" xfId="1" applyFont="1" applyFill="1" applyBorder="1" applyAlignment="1">
      <alignment horizontal="left" vertical="center" indent="1"/>
    </xf>
    <xf numFmtId="10" fontId="20" fillId="33" borderId="64" xfId="1" applyNumberFormat="1" applyFont="1" applyFill="1" applyBorder="1" applyAlignment="1">
      <alignment horizontal="left" vertical="center" indent="1"/>
    </xf>
    <xf numFmtId="0" fontId="16" fillId="14" borderId="51" xfId="1" applyFont="1" applyFill="1" applyBorder="1" applyAlignment="1">
      <alignment horizontal="left" vertical="center" indent="1"/>
    </xf>
    <xf numFmtId="3" fontId="21" fillId="24" borderId="64" xfId="1" applyNumberFormat="1" applyFont="1" applyFill="1" applyBorder="1" applyAlignment="1">
      <alignment horizontal="center" vertical="center"/>
    </xf>
    <xf numFmtId="3" fontId="21" fillId="24" borderId="10" xfId="1" applyNumberFormat="1" applyFont="1" applyFill="1" applyBorder="1" applyAlignment="1">
      <alignment horizontal="center" vertical="center"/>
    </xf>
    <xf numFmtId="3" fontId="21" fillId="5" borderId="111" xfId="1" applyNumberFormat="1" applyFont="1" applyFill="1" applyBorder="1" applyAlignment="1">
      <alignment horizontal="center" vertical="center"/>
    </xf>
    <xf numFmtId="0" fontId="16" fillId="14" borderId="26" xfId="1" applyFont="1" applyFill="1" applyBorder="1" applyAlignment="1">
      <alignment horizontal="left" vertical="center" indent="1"/>
    </xf>
    <xf numFmtId="0" fontId="16" fillId="14" borderId="28" xfId="1" applyFont="1" applyFill="1" applyBorder="1" applyAlignment="1">
      <alignment horizontal="left" vertical="center" indent="1"/>
    </xf>
    <xf numFmtId="0" fontId="16" fillId="14" borderId="66" xfId="1" applyFont="1" applyFill="1" applyBorder="1" applyAlignment="1">
      <alignment horizontal="left" vertical="center" indent="1"/>
    </xf>
    <xf numFmtId="10" fontId="20" fillId="14" borderId="43" xfId="1" applyNumberFormat="1" applyFont="1" applyFill="1" applyBorder="1" applyAlignment="1">
      <alignment horizontal="left" vertical="center" indent="1"/>
    </xf>
    <xf numFmtId="0" fontId="54" fillId="0" borderId="0" xfId="0" applyFont="1" applyBorder="1"/>
    <xf numFmtId="0" fontId="16" fillId="24" borderId="64" xfId="0" applyFont="1" applyFill="1" applyBorder="1" applyAlignment="1">
      <alignment horizontal="center" vertical="center" wrapText="1"/>
    </xf>
    <xf numFmtId="0" fontId="16" fillId="24" borderId="10" xfId="0" applyFont="1" applyFill="1" applyBorder="1" applyAlignment="1">
      <alignment horizontal="center" vertical="center" wrapText="1"/>
    </xf>
    <xf numFmtId="3" fontId="45" fillId="4" borderId="89" xfId="0" applyNumberFormat="1" applyFont="1" applyFill="1" applyBorder="1" applyAlignment="1">
      <alignment horizontal="center" vertical="center"/>
    </xf>
    <xf numFmtId="3" fontId="45" fillId="4" borderId="90" xfId="0" applyNumberFormat="1" applyFont="1" applyFill="1" applyBorder="1" applyAlignment="1">
      <alignment horizontal="center" vertical="center"/>
    </xf>
    <xf numFmtId="3" fontId="45" fillId="4" borderId="30" xfId="0" applyNumberFormat="1" applyFont="1" applyFill="1" applyBorder="1" applyAlignment="1">
      <alignment horizontal="center" vertical="center"/>
    </xf>
    <xf numFmtId="3" fontId="45" fillId="4" borderId="5" xfId="0" applyNumberFormat="1" applyFont="1" applyFill="1" applyBorder="1" applyAlignment="1">
      <alignment horizontal="center" vertical="center"/>
    </xf>
    <xf numFmtId="3" fontId="45" fillId="4" borderId="51" xfId="0" applyNumberFormat="1" applyFont="1" applyFill="1" applyBorder="1" applyAlignment="1">
      <alignment horizontal="center" vertical="center"/>
    </xf>
    <xf numFmtId="3" fontId="45" fillId="4" borderId="13" xfId="0" applyNumberFormat="1" applyFont="1" applyFill="1" applyBorder="1" applyAlignment="1">
      <alignment horizontal="center" vertical="center"/>
    </xf>
    <xf numFmtId="3" fontId="45" fillId="0" borderId="90" xfId="0" applyNumberFormat="1" applyFont="1" applyFill="1" applyBorder="1" applyAlignment="1">
      <alignment horizontal="center" vertical="center" wrapText="1"/>
    </xf>
    <xf numFmtId="3" fontId="45" fillId="0" borderId="5" xfId="0" applyNumberFormat="1" applyFont="1" applyFill="1" applyBorder="1" applyAlignment="1">
      <alignment horizontal="center" vertical="center" wrapText="1"/>
    </xf>
    <xf numFmtId="3" fontId="20" fillId="0" borderId="5" xfId="0" applyNumberFormat="1" applyFont="1" applyFill="1" applyBorder="1" applyAlignment="1">
      <alignment horizontal="center" vertical="center" wrapText="1"/>
    </xf>
    <xf numFmtId="3" fontId="20" fillId="0" borderId="13" xfId="0" applyNumberFormat="1" applyFont="1" applyFill="1" applyBorder="1" applyAlignment="1">
      <alignment horizontal="center" vertical="center" wrapText="1"/>
    </xf>
    <xf numFmtId="0" fontId="16" fillId="5" borderId="64"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45" fillId="0" borderId="0" xfId="10"/>
    <xf numFmtId="0" fontId="46" fillId="0" borderId="0" xfId="10" applyFont="1"/>
    <xf numFmtId="3" fontId="45" fillId="4" borderId="21" xfId="10" applyNumberFormat="1" applyFont="1" applyFill="1" applyBorder="1" applyAlignment="1">
      <alignment horizontal="center" vertical="center"/>
    </xf>
    <xf numFmtId="3" fontId="45" fillId="4" borderId="69" xfId="10" applyNumberFormat="1" applyFont="1" applyFill="1" applyBorder="1" applyAlignment="1">
      <alignment horizontal="center" vertical="center"/>
    </xf>
    <xf numFmtId="0" fontId="45" fillId="0" borderId="0" xfId="10" applyBorder="1"/>
    <xf numFmtId="3" fontId="19" fillId="0" borderId="0" xfId="10" applyNumberFormat="1" applyFont="1" applyFill="1" applyBorder="1" applyAlignment="1">
      <alignment horizontal="left" vertical="center"/>
    </xf>
    <xf numFmtId="0" fontId="45" fillId="0" borderId="0" xfId="10" applyFill="1" applyBorder="1"/>
    <xf numFmtId="3" fontId="21" fillId="0" borderId="0" xfId="10" applyNumberFormat="1" applyFont="1" applyFill="1" applyBorder="1" applyAlignment="1">
      <alignment horizontal="center" vertical="center"/>
    </xf>
    <xf numFmtId="166" fontId="15" fillId="0" borderId="0" xfId="10" applyNumberFormat="1" applyFont="1" applyFill="1" applyBorder="1" applyAlignment="1">
      <alignment horizontal="center" vertical="center"/>
    </xf>
    <xf numFmtId="0" fontId="38" fillId="0" borderId="0" xfId="0" applyFont="1" applyFill="1" applyAlignment="1">
      <alignment vertical="center" wrapText="1"/>
    </xf>
    <xf numFmtId="49" fontId="38" fillId="3" borderId="0" xfId="1" applyNumberFormat="1" applyFont="1" applyFill="1" applyAlignment="1">
      <alignment horizontal="center" vertical="center" wrapText="1"/>
    </xf>
    <xf numFmtId="49" fontId="13" fillId="8" borderId="50" xfId="0" applyNumberFormat="1" applyFont="1" applyFill="1" applyBorder="1" applyAlignment="1">
      <alignment horizontal="center" vertical="center"/>
    </xf>
    <xf numFmtId="49" fontId="38" fillId="3" borderId="0" xfId="1" applyNumberFormat="1" applyFont="1" applyFill="1" applyAlignment="1">
      <alignment vertical="top" wrapText="1"/>
    </xf>
    <xf numFmtId="49" fontId="2" fillId="2" borderId="88" xfId="0" applyNumberFormat="1" applyFont="1" applyFill="1" applyBorder="1" applyAlignment="1">
      <alignment horizontal="left"/>
    </xf>
    <xf numFmtId="0" fontId="34" fillId="20" borderId="64" xfId="0" applyFont="1" applyFill="1" applyBorder="1" applyAlignment="1">
      <alignment horizontal="center" vertical="center" wrapText="1"/>
    </xf>
    <xf numFmtId="0" fontId="34" fillId="20" borderId="10" xfId="0" applyFont="1" applyFill="1" applyBorder="1" applyAlignment="1">
      <alignment horizontal="center" vertical="center" wrapText="1"/>
    </xf>
    <xf numFmtId="49" fontId="3" fillId="0" borderId="0" xfId="6" applyNumberFormat="1" applyFont="1" applyFill="1" applyAlignment="1">
      <alignment vertical="center"/>
    </xf>
    <xf numFmtId="49" fontId="3" fillId="3" borderId="0" xfId="1" applyNumberFormat="1" applyFont="1" applyFill="1" applyAlignment="1">
      <alignment horizontal="center" vertical="center"/>
    </xf>
    <xf numFmtId="0" fontId="1" fillId="0" borderId="0" xfId="6"/>
    <xf numFmtId="49" fontId="13" fillId="10" borderId="64" xfId="6" applyNumberFormat="1" applyFont="1" applyFill="1" applyBorder="1" applyAlignment="1">
      <alignment horizontal="center" vertical="center"/>
    </xf>
    <xf numFmtId="49" fontId="2" fillId="2" borderId="88" xfId="6" applyNumberFormat="1" applyFont="1" applyFill="1" applyBorder="1" applyAlignment="1">
      <alignment horizontal="left"/>
    </xf>
    <xf numFmtId="0" fontId="34" fillId="20" borderId="10" xfId="6" applyFont="1" applyFill="1" applyBorder="1" applyAlignment="1">
      <alignment horizontal="center" vertical="center" wrapText="1"/>
    </xf>
    <xf numFmtId="166" fontId="16" fillId="3" borderId="16" xfId="6" applyNumberFormat="1" applyFont="1" applyFill="1" applyBorder="1" applyAlignment="1">
      <alignment horizontal="center" vertical="center"/>
    </xf>
    <xf numFmtId="166" fontId="16" fillId="3" borderId="4" xfId="6" applyNumberFormat="1" applyFont="1" applyFill="1" applyBorder="1" applyAlignment="1">
      <alignment horizontal="center" vertical="center"/>
    </xf>
    <xf numFmtId="166" fontId="16" fillId="3" borderId="6" xfId="6" applyNumberFormat="1" applyFont="1" applyFill="1" applyBorder="1" applyAlignment="1">
      <alignment horizontal="center" vertical="center"/>
    </xf>
    <xf numFmtId="166" fontId="16" fillId="3" borderId="17" xfId="6" applyNumberFormat="1" applyFont="1" applyFill="1" applyBorder="1" applyAlignment="1">
      <alignment horizontal="center" vertical="center"/>
    </xf>
    <xf numFmtId="166" fontId="16" fillId="3" borderId="62" xfId="6" applyNumberFormat="1" applyFont="1" applyFill="1" applyBorder="1" applyAlignment="1">
      <alignment horizontal="center" vertical="center"/>
    </xf>
    <xf numFmtId="166" fontId="16" fillId="3" borderId="15" xfId="6" applyNumberFormat="1" applyFont="1" applyFill="1" applyBorder="1" applyAlignment="1">
      <alignment horizontal="center" vertical="center"/>
    </xf>
    <xf numFmtId="0" fontId="45" fillId="0" borderId="114" xfId="0" applyFont="1" applyBorder="1" applyAlignment="1">
      <alignment horizontal="center" vertical="center"/>
    </xf>
    <xf numFmtId="0" fontId="0" fillId="0" borderId="115" xfId="0" applyBorder="1"/>
    <xf numFmtId="0" fontId="46" fillId="0" borderId="114" xfId="0" applyFont="1" applyBorder="1" applyAlignment="1">
      <alignment horizontal="right" vertical="center"/>
    </xf>
    <xf numFmtId="0" fontId="34" fillId="0" borderId="0" xfId="0" applyFont="1"/>
    <xf numFmtId="0" fontId="13" fillId="35" borderId="64" xfId="0" applyNumberFormat="1" applyFont="1" applyFill="1" applyBorder="1" applyAlignment="1">
      <alignment horizontal="center" vertical="center"/>
    </xf>
    <xf numFmtId="49" fontId="12" fillId="35" borderId="64" xfId="0" applyNumberFormat="1" applyFont="1" applyFill="1" applyBorder="1" applyAlignment="1">
      <alignment horizontal="center" vertical="center"/>
    </xf>
    <xf numFmtId="0" fontId="44" fillId="35" borderId="64" xfId="0" applyNumberFormat="1" applyFont="1" applyFill="1" applyBorder="1" applyAlignment="1">
      <alignment horizontal="center" vertical="center"/>
    </xf>
    <xf numFmtId="49" fontId="13" fillId="35" borderId="64" xfId="3" applyNumberFormat="1" applyFont="1" applyFill="1" applyBorder="1" applyAlignment="1">
      <alignment horizontal="center" vertical="center"/>
    </xf>
    <xf numFmtId="3" fontId="4" fillId="3" borderId="5" xfId="1" applyNumberFormat="1" applyFont="1" applyFill="1" applyBorder="1" applyAlignment="1">
      <alignment horizontal="center" vertical="center"/>
    </xf>
    <xf numFmtId="3" fontId="4" fillId="3" borderId="13" xfId="1" applyNumberFormat="1" applyFont="1" applyFill="1" applyBorder="1" applyAlignment="1">
      <alignment horizontal="center" vertical="center"/>
    </xf>
    <xf numFmtId="3" fontId="18" fillId="9" borderId="10" xfId="1" applyNumberFormat="1" applyFont="1" applyFill="1" applyBorder="1" applyAlignment="1">
      <alignment horizontal="center" vertical="center"/>
    </xf>
    <xf numFmtId="166" fontId="15" fillId="3" borderId="85" xfId="0" applyNumberFormat="1" applyFont="1" applyFill="1" applyBorder="1" applyAlignment="1">
      <alignment horizontal="center" vertical="center"/>
    </xf>
    <xf numFmtId="3" fontId="4" fillId="3" borderId="90" xfId="1" applyNumberFormat="1" applyFont="1" applyFill="1" applyBorder="1" applyAlignment="1">
      <alignment horizontal="center" vertical="center"/>
    </xf>
    <xf numFmtId="0" fontId="4" fillId="3" borderId="89" xfId="1" applyFont="1" applyFill="1" applyBorder="1" applyAlignment="1">
      <alignment horizontal="center" vertical="center"/>
    </xf>
    <xf numFmtId="0" fontId="4" fillId="3" borderId="30" xfId="1" applyFont="1" applyFill="1" applyBorder="1" applyAlignment="1">
      <alignment horizontal="center" vertical="center"/>
    </xf>
    <xf numFmtId="0" fontId="4" fillId="3" borderId="51" xfId="1" applyFont="1" applyFill="1" applyBorder="1" applyAlignment="1">
      <alignment horizontal="center" vertical="center"/>
    </xf>
    <xf numFmtId="166" fontId="15" fillId="3" borderId="52" xfId="0" applyNumberFormat="1" applyFont="1" applyFill="1" applyBorder="1" applyAlignment="1">
      <alignment horizontal="center" vertical="center"/>
    </xf>
    <xf numFmtId="166" fontId="15" fillId="3" borderId="17" xfId="0" applyNumberFormat="1" applyFont="1" applyFill="1" applyBorder="1" applyAlignment="1">
      <alignment horizontal="center" vertical="center"/>
    </xf>
    <xf numFmtId="166" fontId="15" fillId="3" borderId="62" xfId="0" applyNumberFormat="1" applyFont="1" applyFill="1" applyBorder="1" applyAlignment="1">
      <alignment horizontal="center" vertical="center"/>
    </xf>
    <xf numFmtId="49" fontId="3" fillId="34" borderId="64" xfId="1" applyNumberFormat="1" applyFont="1" applyFill="1" applyBorder="1" applyAlignment="1">
      <alignment horizontal="center" vertical="center" wrapText="1"/>
    </xf>
    <xf numFmtId="49" fontId="3" fillId="34" borderId="43" xfId="1" applyNumberFormat="1" applyFont="1" applyFill="1" applyBorder="1" applyAlignment="1">
      <alignment horizontal="left" vertical="center" indent="5"/>
    </xf>
    <xf numFmtId="49" fontId="3" fillId="34" borderId="44" xfId="1" applyNumberFormat="1" applyFont="1" applyFill="1" applyBorder="1" applyAlignment="1">
      <alignment horizontal="left" vertical="center" indent="5"/>
    </xf>
    <xf numFmtId="49" fontId="56" fillId="34" borderId="39" xfId="1" applyNumberFormat="1" applyFont="1" applyFill="1" applyBorder="1" applyAlignment="1">
      <alignment horizontal="left" vertical="center" indent="5"/>
    </xf>
    <xf numFmtId="49" fontId="38" fillId="34" borderId="39" xfId="1" applyNumberFormat="1" applyFont="1" applyFill="1" applyBorder="1" applyAlignment="1">
      <alignment horizontal="left" vertical="center" indent="5"/>
    </xf>
    <xf numFmtId="0" fontId="10" fillId="20" borderId="64" xfId="3" applyFont="1" applyFill="1" applyBorder="1" applyAlignment="1">
      <alignment horizontal="center" vertical="center" wrapText="1"/>
    </xf>
    <xf numFmtId="49" fontId="10" fillId="9" borderId="26" xfId="1" applyNumberFormat="1" applyFont="1" applyFill="1" applyBorder="1" applyAlignment="1">
      <alignment horizontal="left" vertical="center" indent="1"/>
    </xf>
    <xf numFmtId="49" fontId="10" fillId="9" borderId="28" xfId="1" applyNumberFormat="1" applyFont="1" applyFill="1" applyBorder="1" applyAlignment="1">
      <alignment horizontal="left" vertical="center" indent="1"/>
    </xf>
    <xf numFmtId="49" fontId="10" fillId="9" borderId="32" xfId="1" applyNumberFormat="1" applyFont="1" applyFill="1" applyBorder="1" applyAlignment="1">
      <alignment horizontal="left" vertical="center" indent="1"/>
    </xf>
    <xf numFmtId="49" fontId="34" fillId="9" borderId="43" xfId="1" applyNumberFormat="1" applyFont="1" applyFill="1" applyBorder="1" applyAlignment="1">
      <alignment horizontal="left" vertical="center" indent="1"/>
    </xf>
    <xf numFmtId="49" fontId="34" fillId="9" borderId="64" xfId="1" applyNumberFormat="1" applyFont="1" applyFill="1" applyBorder="1" applyAlignment="1">
      <alignment horizontal="left" vertical="center" indent="1"/>
    </xf>
    <xf numFmtId="49" fontId="10" fillId="9" borderId="27" xfId="1" applyNumberFormat="1" applyFont="1" applyFill="1" applyBorder="1" applyAlignment="1">
      <alignment horizontal="left" vertical="center" indent="1"/>
    </xf>
    <xf numFmtId="49" fontId="10" fillId="9" borderId="30" xfId="1" applyNumberFormat="1" applyFont="1" applyFill="1" applyBorder="1" applyAlignment="1">
      <alignment horizontal="left" vertical="center" indent="1"/>
    </xf>
    <xf numFmtId="49" fontId="10" fillId="9" borderId="31" xfId="1" applyNumberFormat="1" applyFont="1" applyFill="1" applyBorder="1" applyAlignment="1">
      <alignment horizontal="left" vertical="center" indent="1"/>
    </xf>
    <xf numFmtId="49" fontId="10" fillId="9" borderId="66" xfId="1" applyNumberFormat="1" applyFont="1" applyFill="1" applyBorder="1" applyAlignment="1">
      <alignment horizontal="left" vertical="center" indent="1"/>
    </xf>
    <xf numFmtId="3" fontId="18" fillId="9" borderId="64" xfId="1" applyNumberFormat="1" applyFont="1" applyFill="1" applyBorder="1" applyAlignment="1">
      <alignment horizontal="center" vertical="center"/>
    </xf>
    <xf numFmtId="0" fontId="57" fillId="0" borderId="0" xfId="0" applyFont="1"/>
    <xf numFmtId="0" fontId="1" fillId="0" borderId="0" xfId="11"/>
    <xf numFmtId="49" fontId="53" fillId="3" borderId="0" xfId="11" applyNumberFormat="1" applyFont="1" applyFill="1" applyAlignment="1">
      <alignment horizontal="center" vertical="center" wrapText="1"/>
    </xf>
    <xf numFmtId="0" fontId="36" fillId="0" borderId="0" xfId="11" applyFont="1" applyAlignment="1">
      <alignment vertical="center"/>
    </xf>
    <xf numFmtId="0" fontId="45" fillId="0" borderId="0" xfId="0" applyFont="1" applyBorder="1" applyAlignment="1">
      <alignment horizontal="center" vertical="center"/>
    </xf>
    <xf numFmtId="0" fontId="1" fillId="0" borderId="0" xfId="1" applyAlignment="1">
      <alignment vertical="center"/>
    </xf>
    <xf numFmtId="0" fontId="45" fillId="0" borderId="116" xfId="0" applyFont="1" applyBorder="1" applyAlignment="1">
      <alignment horizontal="center" vertical="center"/>
    </xf>
    <xf numFmtId="0" fontId="0" fillId="0" borderId="117" xfId="0" applyBorder="1" applyAlignment="1">
      <alignment vertical="center"/>
    </xf>
    <xf numFmtId="0" fontId="0" fillId="32" borderId="118" xfId="0" applyFill="1" applyBorder="1" applyAlignment="1">
      <alignment horizontal="center" vertical="center"/>
    </xf>
    <xf numFmtId="0" fontId="46" fillId="0" borderId="119" xfId="0" applyFont="1" applyBorder="1" applyAlignment="1">
      <alignment horizontal="center" vertical="center"/>
    </xf>
    <xf numFmtId="0" fontId="0" fillId="0" borderId="120" xfId="0" applyBorder="1" applyAlignment="1">
      <alignment vertical="center"/>
    </xf>
    <xf numFmtId="0" fontId="0" fillId="32" borderId="121" xfId="0" applyFill="1" applyBorder="1" applyAlignment="1">
      <alignment horizontal="center" vertical="center"/>
    </xf>
    <xf numFmtId="0" fontId="46" fillId="0" borderId="122" xfId="0" applyFont="1" applyBorder="1" applyAlignment="1">
      <alignment horizontal="center" vertical="center"/>
    </xf>
    <xf numFmtId="0" fontId="0" fillId="0" borderId="123" xfId="0" applyBorder="1" applyAlignment="1">
      <alignment vertical="center"/>
    </xf>
    <xf numFmtId="0" fontId="0" fillId="32" borderId="124" xfId="0" applyFill="1" applyBorder="1" applyAlignment="1">
      <alignment horizontal="center" vertical="center"/>
    </xf>
    <xf numFmtId="0" fontId="1" fillId="0" borderId="0" xfId="1" applyBorder="1"/>
    <xf numFmtId="0" fontId="46" fillId="0" borderId="0" xfId="0" applyFont="1" applyBorder="1" applyAlignment="1">
      <alignment horizontal="right" vertical="center"/>
    </xf>
    <xf numFmtId="3" fontId="0" fillId="32" borderId="121" xfId="0" applyNumberFormat="1" applyFill="1" applyBorder="1" applyAlignment="1">
      <alignment horizontal="center" vertical="center"/>
    </xf>
    <xf numFmtId="0" fontId="1" fillId="0" borderId="0" xfId="1" applyAlignment="1">
      <alignment horizontal="center" vertical="center"/>
    </xf>
    <xf numFmtId="0" fontId="0" fillId="32" borderId="125" xfId="0" applyFill="1" applyBorder="1" applyAlignment="1">
      <alignment horizontal="center" vertical="center"/>
    </xf>
    <xf numFmtId="0" fontId="59" fillId="0" borderId="105" xfId="1"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vertical="center"/>
    </xf>
    <xf numFmtId="0" fontId="59" fillId="0" borderId="17" xfId="1" applyFont="1" applyBorder="1" applyAlignment="1">
      <alignment horizontal="center" vertical="center"/>
    </xf>
    <xf numFmtId="0" fontId="59" fillId="0" borderId="22" xfId="1" applyFont="1" applyBorder="1" applyAlignment="1">
      <alignment horizontal="center" vertical="center"/>
    </xf>
    <xf numFmtId="0" fontId="59" fillId="0" borderId="21" xfId="1" applyFont="1" applyBorder="1" applyAlignment="1">
      <alignment horizontal="center" vertical="center"/>
    </xf>
    <xf numFmtId="3" fontId="1" fillId="0" borderId="0" xfId="1" applyNumberFormat="1"/>
    <xf numFmtId="0" fontId="45" fillId="0" borderId="119" xfId="0" applyFont="1" applyBorder="1" applyAlignment="1">
      <alignment horizontal="center" vertical="center"/>
    </xf>
    <xf numFmtId="0" fontId="45" fillId="0" borderId="122" xfId="0" applyFont="1" applyBorder="1" applyAlignment="1">
      <alignment horizontal="center" vertical="center"/>
    </xf>
    <xf numFmtId="49" fontId="45" fillId="0" borderId="119" xfId="0" applyNumberFormat="1" applyFont="1" applyBorder="1" applyAlignment="1">
      <alignment horizontal="center" vertical="center"/>
    </xf>
    <xf numFmtId="0" fontId="60" fillId="0" borderId="0" xfId="0" applyFont="1"/>
    <xf numFmtId="0" fontId="0" fillId="0" borderId="0" xfId="0" applyFill="1" applyBorder="1" applyAlignment="1">
      <alignment vertical="center"/>
    </xf>
    <xf numFmtId="0" fontId="0" fillId="0" borderId="0" xfId="0" applyFill="1" applyBorder="1" applyAlignment="1">
      <alignment horizontal="center" vertical="center"/>
    </xf>
    <xf numFmtId="3" fontId="0" fillId="0" borderId="0" xfId="0" applyNumberFormat="1" applyFill="1" applyBorder="1" applyAlignment="1">
      <alignment horizontal="center" vertical="center"/>
    </xf>
    <xf numFmtId="49" fontId="12" fillId="10" borderId="43" xfId="11" applyNumberFormat="1" applyFont="1" applyFill="1" applyBorder="1" applyAlignment="1">
      <alignment horizontal="left" vertical="center" indent="4"/>
    </xf>
    <xf numFmtId="49" fontId="12" fillId="10" borderId="39" xfId="11" applyNumberFormat="1" applyFont="1" applyFill="1" applyBorder="1" applyAlignment="1">
      <alignment horizontal="left" vertical="center" indent="5"/>
    </xf>
    <xf numFmtId="166" fontId="16" fillId="3" borderId="55" xfId="11" applyNumberFormat="1" applyFont="1" applyFill="1" applyBorder="1" applyAlignment="1">
      <alignment horizontal="center" vertical="center"/>
    </xf>
    <xf numFmtId="166" fontId="16" fillId="3" borderId="9" xfId="11" applyNumberFormat="1" applyFont="1" applyFill="1" applyBorder="1" applyAlignment="1">
      <alignment horizontal="center" vertical="center"/>
    </xf>
    <xf numFmtId="3" fontId="21" fillId="13" borderId="10" xfId="1" applyNumberFormat="1" applyFont="1" applyFill="1" applyBorder="1" applyAlignment="1">
      <alignment horizontal="center" vertical="center"/>
    </xf>
    <xf numFmtId="166" fontId="16" fillId="3" borderId="12" xfId="11" applyNumberFormat="1" applyFont="1" applyFill="1" applyBorder="1" applyAlignment="1">
      <alignment horizontal="center" vertical="center"/>
    </xf>
    <xf numFmtId="49" fontId="13" fillId="10" borderId="43" xfId="11" applyNumberFormat="1" applyFont="1" applyFill="1" applyBorder="1" applyAlignment="1">
      <alignment horizontal="left" vertical="center" indent="4"/>
    </xf>
    <xf numFmtId="49" fontId="13" fillId="10" borderId="39" xfId="11" applyNumberFormat="1" applyFont="1" applyFill="1" applyBorder="1" applyAlignment="1">
      <alignment horizontal="left" vertical="center" indent="5"/>
    </xf>
    <xf numFmtId="166" fontId="16" fillId="3" borderId="6" xfId="11" applyNumberFormat="1" applyFont="1" applyFill="1" applyBorder="1" applyAlignment="1">
      <alignment horizontal="center" vertical="center"/>
    </xf>
    <xf numFmtId="49" fontId="12" fillId="10" borderId="39" xfId="11" applyNumberFormat="1" applyFont="1" applyFill="1" applyBorder="1" applyAlignment="1">
      <alignment vertical="center"/>
    </xf>
    <xf numFmtId="49" fontId="12" fillId="10" borderId="64" xfId="11" applyNumberFormat="1" applyFont="1" applyFill="1" applyBorder="1" applyAlignment="1">
      <alignment horizontal="center" vertical="center"/>
    </xf>
    <xf numFmtId="3" fontId="21" fillId="13" borderId="64" xfId="1" applyNumberFormat="1" applyFont="1" applyFill="1" applyBorder="1" applyAlignment="1">
      <alignment horizontal="center" vertical="center"/>
    </xf>
    <xf numFmtId="0" fontId="20" fillId="12" borderId="27" xfId="1" applyFont="1" applyFill="1" applyBorder="1" applyAlignment="1">
      <alignment horizontal="left" vertical="center" indent="1"/>
    </xf>
    <xf numFmtId="0" fontId="20" fillId="12" borderId="30" xfId="1" applyFont="1" applyFill="1" applyBorder="1" applyAlignment="1">
      <alignment horizontal="left" vertical="center" indent="1"/>
    </xf>
    <xf numFmtId="0" fontId="20" fillId="12" borderId="31" xfId="1" applyFont="1" applyFill="1" applyBorder="1" applyAlignment="1">
      <alignment horizontal="left" vertical="center" indent="1"/>
    </xf>
    <xf numFmtId="10" fontId="20" fillId="12" borderId="64" xfId="1" applyNumberFormat="1" applyFont="1" applyFill="1" applyBorder="1" applyAlignment="1">
      <alignment horizontal="left" vertical="center" indent="1"/>
    </xf>
    <xf numFmtId="0" fontId="8" fillId="0" borderId="119" xfId="0" applyFont="1" applyBorder="1" applyAlignment="1">
      <alignment horizontal="center" vertical="center"/>
    </xf>
    <xf numFmtId="0" fontId="8" fillId="0" borderId="122" xfId="0" applyFont="1" applyBorder="1" applyAlignment="1">
      <alignment horizontal="center" vertical="center"/>
    </xf>
    <xf numFmtId="49" fontId="8" fillId="0" borderId="119" xfId="0" applyNumberFormat="1" applyFont="1" applyBorder="1" applyAlignment="1">
      <alignment horizontal="center" vertical="center"/>
    </xf>
    <xf numFmtId="0" fontId="59" fillId="0" borderId="62" xfId="1" applyFont="1" applyBorder="1" applyAlignment="1">
      <alignment horizontal="center" vertical="center"/>
    </xf>
    <xf numFmtId="49" fontId="8" fillId="0" borderId="116" xfId="0" applyNumberFormat="1" applyFont="1" applyBorder="1" applyAlignment="1">
      <alignment horizontal="center" vertical="center"/>
    </xf>
    <xf numFmtId="3" fontId="0" fillId="32" borderId="118" xfId="0" applyNumberFormat="1" applyFill="1" applyBorder="1" applyAlignment="1">
      <alignment horizontal="center" vertical="center"/>
    </xf>
    <xf numFmtId="3" fontId="0" fillId="32" borderId="124" xfId="0" applyNumberFormat="1" applyFill="1" applyBorder="1" applyAlignment="1">
      <alignment horizontal="center" vertical="center"/>
    </xf>
    <xf numFmtId="49" fontId="12" fillId="29" borderId="43" xfId="11" applyNumberFormat="1" applyFont="1" applyFill="1" applyBorder="1" applyAlignment="1">
      <alignment horizontal="left" vertical="center" indent="4"/>
    </xf>
    <xf numFmtId="49" fontId="12" fillId="29" borderId="39" xfId="11" applyNumberFormat="1" applyFont="1" applyFill="1" applyBorder="1" applyAlignment="1">
      <alignment vertical="center"/>
    </xf>
    <xf numFmtId="49" fontId="12" fillId="29" borderId="64" xfId="11" applyNumberFormat="1" applyFont="1" applyFill="1" applyBorder="1" applyAlignment="1">
      <alignment horizontal="center" vertical="center"/>
    </xf>
    <xf numFmtId="0" fontId="61" fillId="0" borderId="0" xfId="0" applyFont="1" applyAlignment="1">
      <alignment vertical="center"/>
    </xf>
    <xf numFmtId="0" fontId="46" fillId="0" borderId="116" xfId="0" applyFont="1" applyBorder="1" applyAlignment="1">
      <alignment horizontal="center" vertical="center"/>
    </xf>
    <xf numFmtId="0" fontId="14" fillId="20" borderId="10" xfId="0" applyFont="1" applyFill="1" applyBorder="1" applyAlignment="1">
      <alignment horizontal="center" vertical="center" wrapText="1"/>
    </xf>
    <xf numFmtId="0" fontId="22" fillId="21" borderId="50" xfId="0" applyFont="1" applyFill="1" applyBorder="1" applyAlignment="1">
      <alignment horizontal="center" vertical="center"/>
    </xf>
    <xf numFmtId="3" fontId="4" fillId="3" borderId="89" xfId="1" applyNumberFormat="1" applyFont="1" applyFill="1" applyBorder="1" applyAlignment="1">
      <alignment horizontal="center" vertical="center"/>
    </xf>
    <xf numFmtId="3" fontId="4" fillId="3" borderId="30" xfId="1" applyNumberFormat="1" applyFont="1" applyFill="1" applyBorder="1" applyAlignment="1">
      <alignment horizontal="center" vertical="center"/>
    </xf>
    <xf numFmtId="3" fontId="4" fillId="3" borderId="51" xfId="1" applyNumberFormat="1" applyFont="1" applyFill="1" applyBorder="1" applyAlignment="1">
      <alignment horizontal="center" vertical="center"/>
    </xf>
    <xf numFmtId="1" fontId="22" fillId="21" borderId="23" xfId="0" applyNumberFormat="1" applyFont="1" applyFill="1" applyBorder="1" applyAlignment="1">
      <alignment vertical="center"/>
    </xf>
    <xf numFmtId="0" fontId="22" fillId="21" borderId="24" xfId="0" applyFont="1" applyFill="1" applyBorder="1" applyAlignment="1">
      <alignment horizontal="left" vertical="center"/>
    </xf>
    <xf numFmtId="0" fontId="22" fillId="21" borderId="24" xfId="0" applyFont="1" applyFill="1" applyBorder="1" applyAlignment="1">
      <alignment horizontal="center" vertical="center"/>
    </xf>
    <xf numFmtId="49" fontId="10" fillId="9" borderId="51" xfId="1" applyNumberFormat="1" applyFont="1" applyFill="1" applyBorder="1" applyAlignment="1">
      <alignment horizontal="left" vertical="center" indent="1"/>
    </xf>
    <xf numFmtId="0" fontId="14" fillId="20" borderId="64" xfId="0" applyFont="1" applyFill="1" applyBorder="1" applyAlignment="1">
      <alignment horizontal="center" vertical="center" wrapText="1"/>
    </xf>
    <xf numFmtId="0" fontId="22" fillId="31" borderId="50" xfId="0" applyFont="1" applyFill="1" applyBorder="1" applyAlignment="1">
      <alignment horizontal="center" vertical="center"/>
    </xf>
    <xf numFmtId="0" fontId="22" fillId="31" borderId="23" xfId="0" applyFont="1" applyFill="1" applyBorder="1" applyAlignment="1">
      <alignment horizontal="right" vertical="center"/>
    </xf>
    <xf numFmtId="0" fontId="22" fillId="31" borderId="24" xfId="0" applyFont="1" applyFill="1" applyBorder="1" applyAlignment="1">
      <alignment vertical="center"/>
    </xf>
    <xf numFmtId="0" fontId="36" fillId="0" borderId="0" xfId="0" applyFont="1" applyAlignment="1"/>
    <xf numFmtId="0" fontId="34" fillId="28" borderId="91" xfId="3" applyFont="1" applyFill="1" applyBorder="1" applyAlignment="1">
      <alignment horizontal="center" vertical="center" wrapText="1"/>
    </xf>
    <xf numFmtId="0" fontId="34" fillId="28" borderId="92" xfId="3" applyFont="1" applyFill="1" applyBorder="1" applyAlignment="1">
      <alignment horizontal="center" vertical="center" wrapText="1"/>
    </xf>
    <xf numFmtId="49" fontId="34" fillId="37" borderId="0" xfId="6" applyNumberFormat="1" applyFont="1" applyFill="1" applyBorder="1" applyAlignment="1">
      <alignment horizontal="center" vertical="center" wrapText="1"/>
    </xf>
    <xf numFmtId="0" fontId="34" fillId="28" borderId="93" xfId="3" applyFont="1" applyFill="1" applyBorder="1" applyAlignment="1">
      <alignment horizontal="center" vertical="center" wrapText="1"/>
    </xf>
    <xf numFmtId="49" fontId="34" fillId="37" borderId="94" xfId="6" applyNumberFormat="1" applyFont="1" applyFill="1" applyBorder="1" applyAlignment="1">
      <alignment horizontal="center" vertical="center" wrapText="1"/>
    </xf>
    <xf numFmtId="49" fontId="10" fillId="37" borderId="27" xfId="1" applyNumberFormat="1" applyFont="1" applyFill="1" applyBorder="1" applyAlignment="1">
      <alignment horizontal="left" vertical="center" indent="1"/>
    </xf>
    <xf numFmtId="49" fontId="10" fillId="37" borderId="30" xfId="1" applyNumberFormat="1" applyFont="1" applyFill="1" applyBorder="1" applyAlignment="1">
      <alignment horizontal="left" vertical="center" indent="1"/>
    </xf>
    <xf numFmtId="49" fontId="10" fillId="37" borderId="31" xfId="1" applyNumberFormat="1" applyFont="1" applyFill="1" applyBorder="1" applyAlignment="1">
      <alignment horizontal="left" vertical="center" indent="1"/>
    </xf>
    <xf numFmtId="49" fontId="34" fillId="37" borderId="64" xfId="1" applyNumberFormat="1" applyFont="1" applyFill="1" applyBorder="1" applyAlignment="1">
      <alignment horizontal="left" vertical="center" indent="1"/>
    </xf>
    <xf numFmtId="3" fontId="21" fillId="37" borderId="64" xfId="1" applyNumberFormat="1" applyFont="1" applyFill="1" applyBorder="1" applyAlignment="1">
      <alignment horizontal="center" vertical="center"/>
    </xf>
    <xf numFmtId="49" fontId="10" fillId="37" borderId="26" xfId="1" applyNumberFormat="1" applyFont="1" applyFill="1" applyBorder="1" applyAlignment="1">
      <alignment horizontal="left" vertical="center" indent="1"/>
    </xf>
    <xf numFmtId="49" fontId="10" fillId="37" borderId="28" xfId="1" applyNumberFormat="1" applyFont="1" applyFill="1" applyBorder="1" applyAlignment="1">
      <alignment horizontal="left" vertical="center" indent="1"/>
    </xf>
    <xf numFmtId="49" fontId="10" fillId="37" borderId="32" xfId="1" applyNumberFormat="1" applyFont="1" applyFill="1" applyBorder="1" applyAlignment="1">
      <alignment horizontal="left" vertical="center" indent="1"/>
    </xf>
    <xf numFmtId="49" fontId="34" fillId="37" borderId="43" xfId="1" applyNumberFormat="1" applyFont="1" applyFill="1" applyBorder="1" applyAlignment="1">
      <alignment horizontal="left" vertical="center" indent="1"/>
    </xf>
    <xf numFmtId="3" fontId="21" fillId="37" borderId="10" xfId="1" applyNumberFormat="1" applyFont="1" applyFill="1" applyBorder="1" applyAlignment="1">
      <alignment horizontal="center" vertical="center"/>
    </xf>
    <xf numFmtId="0" fontId="34" fillId="28" borderId="64" xfId="3" applyFont="1" applyFill="1" applyBorder="1" applyAlignment="1">
      <alignment horizontal="center" vertical="center" wrapText="1"/>
    </xf>
    <xf numFmtId="0" fontId="34" fillId="28" borderId="10" xfId="3" applyFont="1" applyFill="1" applyBorder="1" applyAlignment="1">
      <alignment horizontal="center" vertical="center" wrapText="1"/>
    </xf>
    <xf numFmtId="49" fontId="34" fillId="37" borderId="39" xfId="6" applyNumberFormat="1" applyFont="1" applyFill="1" applyBorder="1" applyAlignment="1">
      <alignment horizontal="center" vertical="center" wrapText="1"/>
    </xf>
    <xf numFmtId="0" fontId="16" fillId="23" borderId="26" xfId="1" applyFont="1" applyFill="1" applyBorder="1" applyAlignment="1">
      <alignment horizontal="left" vertical="center" indent="1"/>
    </xf>
    <xf numFmtId="0" fontId="16" fillId="23" borderId="28" xfId="1" applyFont="1" applyFill="1" applyBorder="1" applyAlignment="1">
      <alignment horizontal="left" vertical="center" indent="1"/>
    </xf>
    <xf numFmtId="0" fontId="16" fillId="23" borderId="66" xfId="1" applyFont="1" applyFill="1" applyBorder="1" applyAlignment="1">
      <alignment horizontal="left" vertical="center" indent="1"/>
    </xf>
    <xf numFmtId="10" fontId="20" fillId="23" borderId="43" xfId="1" applyNumberFormat="1" applyFont="1" applyFill="1" applyBorder="1" applyAlignment="1">
      <alignment horizontal="left" vertical="center" indent="1"/>
    </xf>
    <xf numFmtId="0" fontId="16" fillId="23" borderId="27" xfId="1" applyFont="1" applyFill="1" applyBorder="1" applyAlignment="1">
      <alignment horizontal="left" vertical="center" indent="1"/>
    </xf>
    <xf numFmtId="0" fontId="16" fillId="23" borderId="30" xfId="1" applyFont="1" applyFill="1" applyBorder="1" applyAlignment="1">
      <alignment horizontal="left" vertical="center" indent="1"/>
    </xf>
    <xf numFmtId="0" fontId="16" fillId="23" borderId="51" xfId="1" applyFont="1" applyFill="1" applyBorder="1" applyAlignment="1">
      <alignment horizontal="left" vertical="center" indent="1"/>
    </xf>
    <xf numFmtId="10" fontId="20" fillId="23" borderId="64" xfId="1" applyNumberFormat="1" applyFont="1" applyFill="1" applyBorder="1" applyAlignment="1">
      <alignment horizontal="left" vertical="center" indent="1"/>
    </xf>
    <xf numFmtId="0" fontId="20" fillId="15" borderId="35" xfId="0" applyFont="1" applyFill="1" applyBorder="1" applyAlignment="1">
      <alignment vertical="center"/>
    </xf>
    <xf numFmtId="3" fontId="4" fillId="0" borderId="89" xfId="1" applyNumberFormat="1" applyFont="1" applyFill="1" applyBorder="1" applyAlignment="1">
      <alignment horizontal="center" vertical="center"/>
    </xf>
    <xf numFmtId="3" fontId="4" fillId="0" borderId="90" xfId="1" applyNumberFormat="1" applyFont="1" applyFill="1" applyBorder="1" applyAlignment="1">
      <alignment horizontal="center" vertical="center"/>
    </xf>
    <xf numFmtId="0" fontId="16" fillId="12" borderId="64" xfId="0" applyFont="1" applyFill="1" applyBorder="1" applyAlignment="1">
      <alignment horizontal="center" vertical="center" wrapText="1"/>
    </xf>
    <xf numFmtId="0" fontId="16" fillId="12" borderId="43" xfId="0" applyFont="1" applyFill="1" applyBorder="1" applyAlignment="1">
      <alignment horizontal="center" vertical="center" wrapText="1"/>
    </xf>
    <xf numFmtId="49" fontId="10" fillId="12" borderId="12" xfId="0" applyNumberFormat="1" applyFont="1" applyFill="1" applyBorder="1" applyAlignment="1">
      <alignment horizontal="center" vertical="center" wrapText="1"/>
    </xf>
    <xf numFmtId="0" fontId="16" fillId="12" borderId="126" xfId="0" applyFont="1" applyFill="1" applyBorder="1" applyAlignment="1">
      <alignment horizontal="center" vertical="center" wrapText="1"/>
    </xf>
    <xf numFmtId="49" fontId="10" fillId="12" borderId="85" xfId="0" applyNumberFormat="1" applyFont="1" applyFill="1" applyBorder="1" applyAlignment="1">
      <alignment horizontal="center" vertical="center" wrapText="1"/>
    </xf>
    <xf numFmtId="0" fontId="16" fillId="12" borderId="27" xfId="1" applyFont="1" applyFill="1" applyBorder="1" applyAlignment="1">
      <alignment horizontal="left" vertical="center" indent="1"/>
    </xf>
    <xf numFmtId="0" fontId="16" fillId="12" borderId="30" xfId="1" applyFont="1" applyFill="1" applyBorder="1" applyAlignment="1">
      <alignment horizontal="left" vertical="center" indent="1"/>
    </xf>
    <xf numFmtId="0" fontId="16" fillId="12" borderId="31" xfId="1" applyFont="1" applyFill="1" applyBorder="1" applyAlignment="1">
      <alignment horizontal="left" vertical="center" indent="1"/>
    </xf>
    <xf numFmtId="49" fontId="3" fillId="0" borderId="0" xfId="11" applyNumberFormat="1" applyFont="1" applyFill="1" applyAlignment="1">
      <alignment horizontal="center" vertical="center" wrapText="1"/>
    </xf>
    <xf numFmtId="49" fontId="58" fillId="0" borderId="0" xfId="11" applyNumberFormat="1" applyFont="1" applyFill="1" applyAlignment="1">
      <alignment horizontal="center" vertical="center" wrapText="1"/>
    </xf>
    <xf numFmtId="49" fontId="34" fillId="12" borderId="85" xfId="0" applyNumberFormat="1" applyFont="1" applyFill="1" applyBorder="1" applyAlignment="1">
      <alignment horizontal="center" vertical="center" wrapText="1"/>
    </xf>
    <xf numFmtId="49" fontId="34" fillId="33" borderId="85" xfId="0" applyNumberFormat="1" applyFont="1" applyFill="1" applyBorder="1" applyAlignment="1">
      <alignment horizontal="center" vertical="center" wrapText="1"/>
    </xf>
    <xf numFmtId="49" fontId="10" fillId="33" borderId="85" xfId="0" applyNumberFormat="1" applyFont="1" applyFill="1" applyBorder="1" applyAlignment="1">
      <alignment horizontal="center" vertical="center" wrapText="1"/>
    </xf>
    <xf numFmtId="0" fontId="20" fillId="14" borderId="12" xfId="0" applyFont="1" applyFill="1" applyBorder="1" applyAlignment="1">
      <alignment horizontal="center" vertical="center" wrapText="1"/>
    </xf>
    <xf numFmtId="0" fontId="16" fillId="5" borderId="64" xfId="8" applyFont="1" applyFill="1" applyBorder="1" applyAlignment="1">
      <alignment horizontal="center" vertical="center" wrapText="1"/>
    </xf>
    <xf numFmtId="0" fontId="1" fillId="0" borderId="0" xfId="11" applyFill="1"/>
    <xf numFmtId="49" fontId="53" fillId="0" borderId="0" xfId="11" applyNumberFormat="1" applyFont="1" applyFill="1" applyAlignment="1">
      <alignment horizontal="center" vertical="center" wrapText="1"/>
    </xf>
    <xf numFmtId="0" fontId="2" fillId="0" borderId="0" xfId="11" applyFont="1" applyFill="1" applyBorder="1" applyAlignment="1">
      <alignment horizontal="left"/>
    </xf>
    <xf numFmtId="0" fontId="16" fillId="12" borderId="64" xfId="11" applyFont="1" applyFill="1" applyBorder="1" applyAlignment="1">
      <alignment horizontal="center" vertical="center" wrapText="1"/>
    </xf>
    <xf numFmtId="0" fontId="16" fillId="12" borderId="10" xfId="11" applyFont="1" applyFill="1" applyBorder="1" applyAlignment="1">
      <alignment horizontal="center" vertical="center" wrapText="1"/>
    </xf>
    <xf numFmtId="0" fontId="16" fillId="12" borderId="43" xfId="11" applyFont="1" applyFill="1" applyBorder="1" applyAlignment="1">
      <alignment horizontal="center" vertical="center" wrapText="1"/>
    </xf>
    <xf numFmtId="0" fontId="16" fillId="24" borderId="64" xfId="8" applyFont="1" applyFill="1" applyBorder="1" applyAlignment="1">
      <alignment horizontal="center" vertical="center" wrapText="1"/>
    </xf>
    <xf numFmtId="0" fontId="1" fillId="0" borderId="0" xfId="1" applyAlignment="1">
      <alignment horizontal="center"/>
    </xf>
    <xf numFmtId="3" fontId="21" fillId="15" borderId="10" xfId="10" applyNumberFormat="1" applyFont="1" applyFill="1" applyBorder="1" applyAlignment="1">
      <alignment horizontal="center" vertical="center"/>
    </xf>
    <xf numFmtId="0" fontId="20" fillId="15" borderId="64" xfId="10" applyFont="1" applyFill="1" applyBorder="1" applyAlignment="1">
      <alignment horizontal="left" vertical="center" indent="1"/>
    </xf>
    <xf numFmtId="0" fontId="22" fillId="0" borderId="0" xfId="10" applyFont="1" applyFill="1" applyBorder="1" applyAlignment="1">
      <alignment vertical="center"/>
    </xf>
    <xf numFmtId="0" fontId="20" fillId="14" borderId="64" xfId="0" applyFont="1" applyFill="1" applyBorder="1" applyAlignment="1">
      <alignment horizontal="center" vertical="center" wrapText="1"/>
    </xf>
    <xf numFmtId="0" fontId="20" fillId="14" borderId="10" xfId="0" applyFont="1" applyFill="1" applyBorder="1" applyAlignment="1">
      <alignment horizontal="center" vertical="center" wrapText="1"/>
    </xf>
    <xf numFmtId="49" fontId="3" fillId="0" borderId="0" xfId="0" applyNumberFormat="1" applyFont="1" applyFill="1" applyAlignment="1">
      <alignment horizontal="center" vertical="center"/>
    </xf>
    <xf numFmtId="0" fontId="4" fillId="0" borderId="98" xfId="0" applyFont="1" applyFill="1" applyBorder="1" applyAlignment="1">
      <alignment horizontal="center"/>
    </xf>
    <xf numFmtId="0" fontId="37" fillId="0" borderId="95" xfId="0" applyFont="1" applyFill="1" applyBorder="1" applyAlignment="1">
      <alignment vertical="center"/>
    </xf>
    <xf numFmtId="0" fontId="4" fillId="0" borderId="95" xfId="0" applyFont="1" applyFill="1" applyBorder="1"/>
    <xf numFmtId="0" fontId="28" fillId="0" borderId="95" xfId="0" applyFont="1" applyFill="1" applyBorder="1"/>
    <xf numFmtId="0" fontId="9" fillId="0" borderId="0" xfId="0" applyFont="1" applyBorder="1"/>
    <xf numFmtId="49" fontId="10" fillId="9" borderId="12" xfId="6" applyNumberFormat="1" applyFont="1" applyFill="1" applyBorder="1" applyAlignment="1">
      <alignment horizontal="center" vertical="center" wrapText="1"/>
    </xf>
    <xf numFmtId="0" fontId="34" fillId="20" borderId="91" xfId="6" applyFont="1" applyFill="1" applyBorder="1" applyAlignment="1">
      <alignment horizontal="center" vertical="center" wrapText="1"/>
    </xf>
    <xf numFmtId="3" fontId="45" fillId="4" borderId="106" xfId="10" applyNumberFormat="1" applyFont="1" applyFill="1" applyBorder="1" applyAlignment="1">
      <alignment horizontal="center" vertical="center"/>
    </xf>
    <xf numFmtId="3" fontId="45" fillId="13" borderId="110" xfId="10" applyNumberFormat="1" applyFont="1" applyFill="1" applyBorder="1" applyAlignment="1">
      <alignment horizontal="center" vertical="center"/>
    </xf>
    <xf numFmtId="3" fontId="45" fillId="4" borderId="55" xfId="10" applyNumberFormat="1" applyFont="1" applyFill="1" applyBorder="1" applyAlignment="1">
      <alignment horizontal="center" vertical="center"/>
    </xf>
    <xf numFmtId="3" fontId="45" fillId="13" borderId="28" xfId="10" applyNumberFormat="1" applyFont="1" applyFill="1" applyBorder="1" applyAlignment="1">
      <alignment horizontal="center" vertical="center"/>
    </xf>
    <xf numFmtId="3" fontId="45" fillId="4" borderId="6" xfId="10" applyNumberFormat="1" applyFont="1" applyFill="1" applyBorder="1" applyAlignment="1">
      <alignment horizontal="center" vertical="center"/>
    </xf>
    <xf numFmtId="3" fontId="45" fillId="13" borderId="66" xfId="10" applyNumberFormat="1" applyFont="1" applyFill="1" applyBorder="1" applyAlignment="1">
      <alignment horizontal="center" vertical="center"/>
    </xf>
    <xf numFmtId="3" fontId="45" fillId="4" borderId="15" xfId="10" applyNumberFormat="1" applyFont="1" applyFill="1" applyBorder="1" applyAlignment="1">
      <alignment horizontal="center" vertical="center"/>
    </xf>
    <xf numFmtId="3" fontId="45" fillId="13" borderId="90" xfId="10" applyNumberFormat="1" applyFont="1" applyFill="1" applyBorder="1" applyAlignment="1">
      <alignment horizontal="center" vertical="center"/>
    </xf>
    <xf numFmtId="3" fontId="45" fillId="13" borderId="5" xfId="10" applyNumberFormat="1" applyFont="1" applyFill="1" applyBorder="1" applyAlignment="1">
      <alignment horizontal="center" vertical="center"/>
    </xf>
    <xf numFmtId="3" fontId="45" fillId="13" borderId="13" xfId="10" applyNumberFormat="1" applyFont="1" applyFill="1" applyBorder="1" applyAlignment="1">
      <alignment horizontal="center" vertical="center"/>
    </xf>
    <xf numFmtId="3" fontId="21" fillId="15" borderId="12" xfId="10" applyNumberFormat="1" applyFont="1" applyFill="1" applyBorder="1" applyAlignment="1">
      <alignment horizontal="center" vertical="center"/>
    </xf>
    <xf numFmtId="3" fontId="21" fillId="15" borderId="11" xfId="10" applyNumberFormat="1" applyFont="1" applyFill="1" applyBorder="1" applyAlignment="1">
      <alignment horizontal="center" vertical="center"/>
    </xf>
    <xf numFmtId="166" fontId="15" fillId="3" borderId="12" xfId="10" applyNumberFormat="1" applyFont="1" applyFill="1" applyBorder="1" applyAlignment="1">
      <alignment horizontal="center" vertical="center"/>
    </xf>
    <xf numFmtId="49" fontId="13" fillId="0" borderId="43" xfId="10" applyNumberFormat="1" applyFont="1" applyFill="1" applyBorder="1" applyAlignment="1">
      <alignment horizontal="left" vertical="center" indent="4"/>
    </xf>
    <xf numFmtId="0" fontId="13" fillId="0" borderId="39" xfId="10" applyFont="1" applyFill="1" applyBorder="1" applyAlignment="1">
      <alignment horizontal="left" vertical="center" indent="4"/>
    </xf>
    <xf numFmtId="0" fontId="13" fillId="0" borderId="43" xfId="10" applyFont="1" applyFill="1" applyBorder="1" applyAlignment="1">
      <alignment vertical="center"/>
    </xf>
    <xf numFmtId="0" fontId="13" fillId="0" borderId="44" xfId="10" applyFont="1" applyFill="1" applyBorder="1" applyAlignment="1">
      <alignment vertical="center"/>
    </xf>
    <xf numFmtId="0" fontId="13" fillId="0" borderId="39" xfId="10" applyFont="1" applyFill="1" applyBorder="1" applyAlignment="1">
      <alignment vertical="center"/>
    </xf>
    <xf numFmtId="0" fontId="13" fillId="0" borderId="44" xfId="10" applyFont="1" applyFill="1" applyBorder="1" applyAlignment="1">
      <alignment horizontal="right" vertical="center"/>
    </xf>
    <xf numFmtId="3" fontId="19" fillId="0" borderId="0" xfId="10" applyNumberFormat="1" applyFont="1" applyFill="1" applyBorder="1" applyAlignment="1">
      <alignment horizontal="left"/>
    </xf>
    <xf numFmtId="0" fontId="8" fillId="15" borderId="27" xfId="10" applyFont="1" applyFill="1" applyBorder="1" applyAlignment="1">
      <alignment horizontal="left" vertical="center" indent="1"/>
    </xf>
    <xf numFmtId="0" fontId="8" fillId="15" borderId="30" xfId="10" applyFont="1" applyFill="1" applyBorder="1" applyAlignment="1">
      <alignment horizontal="left" vertical="center" indent="1"/>
    </xf>
    <xf numFmtId="0" fontId="8" fillId="15" borderId="51" xfId="10" applyFont="1" applyFill="1" applyBorder="1" applyAlignment="1">
      <alignment horizontal="left" vertical="center" indent="1"/>
    </xf>
    <xf numFmtId="0" fontId="46" fillId="15" borderId="43" xfId="10" applyFont="1" applyFill="1" applyBorder="1" applyAlignment="1">
      <alignment horizontal="center" vertical="center" wrapText="1"/>
    </xf>
    <xf numFmtId="0" fontId="46" fillId="15" borderId="12" xfId="10" applyFont="1" applyFill="1" applyBorder="1" applyAlignment="1">
      <alignment horizontal="center" vertical="center" wrapText="1"/>
    </xf>
    <xf numFmtId="0" fontId="46" fillId="15" borderId="58" xfId="10" applyFont="1" applyFill="1" applyBorder="1" applyAlignment="1">
      <alignment horizontal="center" vertical="center" wrapText="1"/>
    </xf>
    <xf numFmtId="0" fontId="8" fillId="15" borderId="12" xfId="0" applyFont="1" applyFill="1" applyBorder="1" applyAlignment="1">
      <alignment horizontal="center" vertical="center" wrapText="1"/>
    </xf>
    <xf numFmtId="0" fontId="46" fillId="15" borderId="10" xfId="10" applyFont="1" applyFill="1" applyBorder="1" applyAlignment="1">
      <alignment horizontal="center" vertical="center" wrapText="1"/>
    </xf>
    <xf numFmtId="0" fontId="46" fillId="15" borderId="44" xfId="10" applyFont="1" applyFill="1" applyBorder="1" applyAlignment="1">
      <alignment horizontal="center" vertical="center" wrapText="1"/>
    </xf>
    <xf numFmtId="166" fontId="46" fillId="3" borderId="127" xfId="10" applyNumberFormat="1" applyFont="1" applyFill="1" applyBorder="1" applyAlignment="1">
      <alignment horizontal="center" vertical="center"/>
    </xf>
    <xf numFmtId="166" fontId="46" fillId="3" borderId="29" xfId="10" applyNumberFormat="1" applyFont="1" applyFill="1" applyBorder="1" applyAlignment="1">
      <alignment horizontal="center" vertical="center"/>
    </xf>
    <xf numFmtId="166" fontId="46" fillId="3" borderId="67" xfId="10" applyNumberFormat="1" applyFont="1" applyFill="1" applyBorder="1" applyAlignment="1">
      <alignment horizontal="center" vertical="center"/>
    </xf>
    <xf numFmtId="0" fontId="63" fillId="0" borderId="95" xfId="7" applyFont="1" applyBorder="1"/>
    <xf numFmtId="0" fontId="63" fillId="0" borderId="0" xfId="7" applyFont="1" applyBorder="1"/>
    <xf numFmtId="0" fontId="63" fillId="0" borderId="0" xfId="7" applyFont="1"/>
    <xf numFmtId="0" fontId="9" fillId="0" borderId="0" xfId="0" applyFont="1" applyAlignment="1">
      <alignment vertical="center"/>
    </xf>
    <xf numFmtId="0" fontId="10" fillId="20" borderId="10" xfId="3" applyFont="1" applyFill="1" applyBorder="1" applyAlignment="1">
      <alignment horizontal="center" vertical="center" wrapText="1"/>
    </xf>
    <xf numFmtId="49" fontId="34" fillId="9" borderId="12" xfId="6" applyNumberFormat="1" applyFont="1" applyFill="1" applyBorder="1" applyAlignment="1">
      <alignment horizontal="center" vertical="center" wrapText="1"/>
    </xf>
    <xf numFmtId="3" fontId="18" fillId="22" borderId="10" xfId="1" applyNumberFormat="1" applyFont="1" applyFill="1" applyBorder="1" applyAlignment="1">
      <alignment horizontal="center" vertical="center"/>
    </xf>
    <xf numFmtId="3" fontId="8" fillId="4" borderId="28" xfId="0" applyNumberFormat="1" applyFont="1" applyFill="1" applyBorder="1" applyAlignment="1">
      <alignment vertical="center"/>
    </xf>
    <xf numFmtId="3" fontId="8" fillId="4" borderId="29" xfId="0" applyNumberFormat="1" applyFont="1" applyFill="1" applyBorder="1" applyAlignment="1">
      <alignment horizontal="left" vertical="center" indent="2"/>
    </xf>
    <xf numFmtId="3" fontId="8" fillId="4" borderId="28" xfId="0" applyNumberFormat="1" applyFont="1" applyFill="1" applyBorder="1" applyAlignment="1">
      <alignment horizontal="right" vertical="center"/>
    </xf>
    <xf numFmtId="3" fontId="8" fillId="4" borderId="21" xfId="0" applyNumberFormat="1" applyFont="1" applyFill="1" applyBorder="1" applyAlignment="1">
      <alignment vertical="center"/>
    </xf>
    <xf numFmtId="3" fontId="18" fillId="15" borderId="43" xfId="0" applyNumberFormat="1" applyFont="1" applyFill="1" applyBorder="1" applyAlignment="1">
      <alignment vertical="center"/>
    </xf>
    <xf numFmtId="3" fontId="18" fillId="15" borderId="39" xfId="0" applyNumberFormat="1" applyFont="1" applyFill="1" applyBorder="1" applyAlignment="1">
      <alignment vertical="center"/>
    </xf>
    <xf numFmtId="3" fontId="18" fillId="15" borderId="111" xfId="0" applyNumberFormat="1" applyFont="1" applyFill="1" applyBorder="1" applyAlignment="1">
      <alignment vertical="center"/>
    </xf>
    <xf numFmtId="3" fontId="8" fillId="4" borderId="22" xfId="0" applyNumberFormat="1" applyFont="1" applyFill="1" applyBorder="1" applyAlignment="1">
      <alignment vertical="center"/>
    </xf>
    <xf numFmtId="3" fontId="8" fillId="4" borderId="32" xfId="0" applyNumberFormat="1" applyFont="1" applyFill="1" applyBorder="1" applyAlignment="1">
      <alignment vertical="center"/>
    </xf>
    <xf numFmtId="3" fontId="8" fillId="4" borderId="22" xfId="0" applyNumberFormat="1" applyFont="1" applyFill="1" applyBorder="1" applyAlignment="1">
      <alignment horizontal="right" vertical="center"/>
    </xf>
    <xf numFmtId="3" fontId="8" fillId="4" borderId="32" xfId="0" applyNumberFormat="1" applyFont="1" applyFill="1" applyBorder="1" applyAlignment="1">
      <alignment horizontal="right" vertical="center"/>
    </xf>
    <xf numFmtId="0" fontId="32" fillId="26" borderId="99" xfId="0" applyFont="1" applyFill="1" applyBorder="1" applyAlignment="1">
      <alignment horizontal="center"/>
    </xf>
    <xf numFmtId="0" fontId="32" fillId="26" borderId="100" xfId="0" applyFont="1" applyFill="1" applyBorder="1" applyAlignment="1">
      <alignment horizontal="center"/>
    </xf>
    <xf numFmtId="0" fontId="32" fillId="26" borderId="101" xfId="0" applyFont="1" applyFill="1" applyBorder="1" applyAlignment="1">
      <alignment horizontal="center"/>
    </xf>
    <xf numFmtId="0" fontId="37" fillId="0" borderId="108" xfId="0" applyFont="1" applyBorder="1" applyAlignment="1">
      <alignment horizontal="left" wrapText="1"/>
    </xf>
    <xf numFmtId="0" fontId="37" fillId="0" borderId="109" xfId="0" applyFont="1" applyBorder="1" applyAlignment="1">
      <alignment horizontal="left" wrapText="1"/>
    </xf>
    <xf numFmtId="0" fontId="37" fillId="0" borderId="107" xfId="0" applyFont="1" applyBorder="1" applyAlignment="1">
      <alignment horizontal="left" wrapText="1"/>
    </xf>
    <xf numFmtId="0" fontId="30" fillId="25" borderId="0" xfId="0" applyFont="1" applyFill="1" applyBorder="1" applyAlignment="1">
      <alignment horizontal="center" vertical="center"/>
    </xf>
    <xf numFmtId="0" fontId="33" fillId="27" borderId="0" xfId="0" applyFont="1" applyFill="1" applyAlignment="1">
      <alignment horizontal="center" vertical="center" wrapText="1"/>
    </xf>
    <xf numFmtId="49" fontId="13" fillId="35" borderId="43" xfId="0" applyNumberFormat="1" applyFont="1" applyFill="1" applyBorder="1" applyAlignment="1">
      <alignment horizontal="center" vertical="center"/>
    </xf>
    <xf numFmtId="49" fontId="13" fillId="35" borderId="39" xfId="0" applyNumberFormat="1" applyFont="1" applyFill="1" applyBorder="1" applyAlignment="1">
      <alignment horizontal="center" vertical="center"/>
    </xf>
    <xf numFmtId="49" fontId="3" fillId="11" borderId="0" xfId="0" applyNumberFormat="1" applyFont="1" applyFill="1" applyBorder="1" applyAlignment="1">
      <alignment horizontal="center" vertical="center"/>
    </xf>
    <xf numFmtId="49" fontId="3" fillId="12" borderId="0" xfId="0" applyNumberFormat="1" applyFont="1" applyFill="1" applyAlignment="1">
      <alignment horizontal="center" vertical="center"/>
    </xf>
    <xf numFmtId="49" fontId="13" fillId="10" borderId="43" xfId="0" applyNumberFormat="1" applyFont="1" applyFill="1" applyBorder="1" applyAlignment="1">
      <alignment horizontal="center" vertical="center"/>
    </xf>
    <xf numFmtId="49" fontId="13" fillId="10" borderId="39" xfId="0" applyNumberFormat="1" applyFont="1" applyFill="1" applyBorder="1" applyAlignment="1">
      <alignment horizontal="center" vertical="center"/>
    </xf>
    <xf numFmtId="0" fontId="44" fillId="35" borderId="43" xfId="0" applyNumberFormat="1" applyFont="1" applyFill="1" applyBorder="1" applyAlignment="1">
      <alignment horizontal="center" vertical="center"/>
    </xf>
    <xf numFmtId="0" fontId="44" fillId="35" borderId="39" xfId="0" applyNumberFormat="1" applyFont="1" applyFill="1" applyBorder="1" applyAlignment="1">
      <alignment horizontal="center" vertical="center"/>
    </xf>
    <xf numFmtId="49" fontId="12" fillId="35" borderId="43" xfId="0" applyNumberFormat="1" applyFont="1" applyFill="1" applyBorder="1" applyAlignment="1">
      <alignment horizontal="center" vertical="center"/>
    </xf>
    <xf numFmtId="49" fontId="12" fillId="35" borderId="39" xfId="0" applyNumberFormat="1" applyFont="1" applyFill="1" applyBorder="1" applyAlignment="1">
      <alignment horizontal="center" vertical="center"/>
    </xf>
    <xf numFmtId="49" fontId="3" fillId="33" borderId="0" xfId="0" applyNumberFormat="1" applyFont="1" applyFill="1" applyAlignment="1">
      <alignment horizontal="center" vertical="center" wrapText="1"/>
    </xf>
    <xf numFmtId="49" fontId="55" fillId="10" borderId="43" xfId="8" applyNumberFormat="1" applyFont="1" applyFill="1" applyBorder="1" applyAlignment="1">
      <alignment horizontal="center" vertical="center"/>
    </xf>
    <xf numFmtId="49" fontId="55" fillId="10" borderId="39" xfId="8" applyNumberFormat="1" applyFont="1" applyFill="1" applyBorder="1" applyAlignment="1">
      <alignment horizontal="center" vertical="center"/>
    </xf>
    <xf numFmtId="49" fontId="3" fillId="14" borderId="0" xfId="8" applyNumberFormat="1" applyFont="1" applyFill="1" applyAlignment="1">
      <alignment horizontal="center" vertical="center" wrapText="1"/>
    </xf>
    <xf numFmtId="49" fontId="3" fillId="14" borderId="0" xfId="0" applyNumberFormat="1" applyFont="1" applyFill="1" applyAlignment="1">
      <alignment horizontal="center" vertical="center" wrapText="1"/>
    </xf>
    <xf numFmtId="49" fontId="44" fillId="35" borderId="43" xfId="0" applyNumberFormat="1" applyFont="1" applyFill="1" applyBorder="1" applyAlignment="1">
      <alignment horizontal="center" vertical="center"/>
    </xf>
    <xf numFmtId="49" fontId="44" fillId="35" borderId="39" xfId="0" applyNumberFormat="1" applyFont="1" applyFill="1" applyBorder="1" applyAlignment="1">
      <alignment horizontal="center" vertical="center"/>
    </xf>
    <xf numFmtId="49" fontId="3" fillId="11" borderId="0" xfId="8" applyNumberFormat="1" applyFont="1" applyFill="1" applyAlignment="1">
      <alignment horizontal="center" vertical="center" wrapText="1"/>
    </xf>
    <xf numFmtId="49" fontId="3" fillId="14" borderId="0" xfId="0" applyNumberFormat="1" applyFont="1" applyFill="1" applyBorder="1" applyAlignment="1">
      <alignment horizontal="center" vertical="center"/>
    </xf>
    <xf numFmtId="49" fontId="3" fillId="14" borderId="0" xfId="0" applyNumberFormat="1" applyFont="1" applyFill="1" applyAlignment="1">
      <alignment horizontal="center" vertical="center"/>
    </xf>
    <xf numFmtId="49" fontId="12" fillId="10" borderId="43" xfId="0" applyNumberFormat="1" applyFont="1" applyFill="1" applyBorder="1" applyAlignment="1">
      <alignment horizontal="center" vertical="center"/>
    </xf>
    <xf numFmtId="49" fontId="12" fillId="10" borderId="39" xfId="0" applyNumberFormat="1" applyFont="1" applyFill="1" applyBorder="1" applyAlignment="1">
      <alignment horizontal="center" vertical="center"/>
    </xf>
    <xf numFmtId="49" fontId="3" fillId="12" borderId="0" xfId="11" applyNumberFormat="1" applyFont="1" applyFill="1" applyAlignment="1">
      <alignment horizontal="center" vertical="center" wrapText="1"/>
    </xf>
    <xf numFmtId="49" fontId="58" fillId="12" borderId="0" xfId="11" applyNumberFormat="1" applyFont="1" applyFill="1" applyAlignment="1">
      <alignment horizontal="center" vertical="center" wrapText="1"/>
    </xf>
    <xf numFmtId="49" fontId="13" fillId="29" borderId="43" xfId="11" applyNumberFormat="1" applyFont="1" applyFill="1" applyBorder="1" applyAlignment="1">
      <alignment horizontal="center" vertical="center"/>
    </xf>
    <xf numFmtId="49" fontId="13" fillId="29" borderId="39" xfId="11" applyNumberFormat="1" applyFont="1" applyFill="1" applyBorder="1" applyAlignment="1">
      <alignment horizontal="center" vertical="center"/>
    </xf>
    <xf numFmtId="0" fontId="15" fillId="15" borderId="26" xfId="0" applyFont="1" applyFill="1" applyBorder="1" applyAlignment="1">
      <alignment horizontal="center" vertical="center" wrapText="1"/>
    </xf>
    <xf numFmtId="0" fontId="15" fillId="15" borderId="49" xfId="0" applyFont="1" applyFill="1" applyBorder="1" applyAlignment="1">
      <alignment horizontal="center" vertical="center" wrapText="1"/>
    </xf>
    <xf numFmtId="166" fontId="16" fillId="18" borderId="17" xfId="0" applyNumberFormat="1" applyFont="1" applyFill="1" applyBorder="1" applyAlignment="1">
      <alignment horizontal="center" vertical="center"/>
    </xf>
    <xf numFmtId="166" fontId="16" fillId="18" borderId="29" xfId="0" applyNumberFormat="1" applyFont="1" applyFill="1" applyBorder="1" applyAlignment="1">
      <alignment horizontal="center" vertical="center"/>
    </xf>
    <xf numFmtId="0" fontId="15" fillId="15" borderId="16" xfId="0" applyFont="1" applyFill="1" applyBorder="1" applyAlignment="1">
      <alignment horizontal="center" vertical="center" wrapText="1"/>
    </xf>
    <xf numFmtId="0" fontId="15" fillId="15" borderId="81" xfId="0" applyFont="1" applyFill="1" applyBorder="1" applyAlignment="1">
      <alignment horizontal="center" vertical="center" wrapText="1"/>
    </xf>
    <xf numFmtId="166" fontId="16" fillId="18" borderId="62" xfId="0" applyNumberFormat="1" applyFont="1" applyFill="1" applyBorder="1" applyAlignment="1">
      <alignment horizontal="center" vertical="center"/>
    </xf>
    <xf numFmtId="166" fontId="16" fillId="18" borderId="67" xfId="0" applyNumberFormat="1" applyFont="1" applyFill="1" applyBorder="1" applyAlignment="1">
      <alignment horizontal="center" vertical="center"/>
    </xf>
    <xf numFmtId="166" fontId="16" fillId="18" borderId="58" xfId="0" applyNumberFormat="1" applyFont="1" applyFill="1" applyBorder="1" applyAlignment="1">
      <alignment horizontal="center" vertical="center"/>
    </xf>
    <xf numFmtId="166" fontId="16" fillId="18" borderId="39" xfId="0" applyNumberFormat="1" applyFont="1" applyFill="1" applyBorder="1" applyAlignment="1">
      <alignment horizontal="center" vertical="center"/>
    </xf>
    <xf numFmtId="0" fontId="20" fillId="36" borderId="43" xfId="0" applyFont="1" applyFill="1" applyBorder="1" applyAlignment="1">
      <alignment horizontal="center" vertical="center"/>
    </xf>
    <xf numFmtId="0" fontId="20" fillId="36" borderId="44" xfId="0" applyFont="1" applyFill="1" applyBorder="1" applyAlignment="1">
      <alignment horizontal="center" vertical="center"/>
    </xf>
    <xf numFmtId="0" fontId="20" fillId="36" borderId="39" xfId="0" applyFont="1" applyFill="1" applyBorder="1" applyAlignment="1">
      <alignment horizontal="center" vertical="center"/>
    </xf>
    <xf numFmtId="0" fontId="0" fillId="0" borderId="0" xfId="0" applyAlignment="1">
      <alignment horizontal="left" wrapText="1"/>
    </xf>
    <xf numFmtId="0" fontId="22" fillId="15" borderId="0" xfId="0" applyFont="1" applyFill="1" applyAlignment="1">
      <alignment horizontal="center" vertical="center" wrapText="1"/>
    </xf>
    <xf numFmtId="0" fontId="22" fillId="4" borderId="0" xfId="0" applyFont="1" applyFill="1" applyBorder="1" applyAlignment="1">
      <alignment vertical="center"/>
    </xf>
    <xf numFmtId="0" fontId="20" fillId="16" borderId="43" xfId="0" applyFont="1" applyFill="1" applyBorder="1" applyAlignment="1">
      <alignment horizontal="center" vertical="center" wrapText="1"/>
    </xf>
    <xf numFmtId="0" fontId="20" fillId="16" borderId="39" xfId="0" applyFont="1" applyFill="1" applyBorder="1" applyAlignment="1">
      <alignment horizontal="center" vertical="center" wrapText="1"/>
    </xf>
    <xf numFmtId="0" fontId="20" fillId="16" borderId="43" xfId="0" applyFont="1" applyFill="1" applyBorder="1" applyAlignment="1">
      <alignment horizontal="center" vertical="center"/>
    </xf>
    <xf numFmtId="0" fontId="20" fillId="16" borderId="44" xfId="0" applyFont="1" applyFill="1" applyBorder="1" applyAlignment="1">
      <alignment horizontal="center" vertical="center"/>
    </xf>
    <xf numFmtId="0" fontId="20" fillId="16" borderId="39" xfId="0" applyFont="1" applyFill="1" applyBorder="1" applyAlignment="1">
      <alignment horizontal="center" vertical="center"/>
    </xf>
    <xf numFmtId="0" fontId="45" fillId="0" borderId="0" xfId="0" applyFont="1" applyAlignment="1">
      <alignment horizontal="left" vertical="center" wrapText="1"/>
    </xf>
    <xf numFmtId="0" fontId="20" fillId="36" borderId="43"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22" fillId="15" borderId="0" xfId="10" applyFont="1" applyFill="1" applyAlignment="1">
      <alignment horizontal="center" vertical="center" wrapText="1"/>
    </xf>
    <xf numFmtId="0" fontId="8" fillId="0" borderId="0" xfId="10" applyFont="1" applyBorder="1" applyAlignment="1">
      <alignment horizontal="left" vertical="center" wrapText="1"/>
    </xf>
    <xf numFmtId="49" fontId="3" fillId="9" borderId="0" xfId="0" applyNumberFormat="1" applyFont="1" applyFill="1" applyBorder="1" applyAlignment="1">
      <alignment horizontal="center" vertical="center"/>
    </xf>
    <xf numFmtId="0" fontId="12" fillId="10" borderId="43" xfId="0" applyNumberFormat="1" applyFont="1" applyFill="1" applyBorder="1" applyAlignment="1">
      <alignment horizontal="center" vertical="center"/>
    </xf>
    <xf numFmtId="0" fontId="12" fillId="10" borderId="44" xfId="0" applyNumberFormat="1" applyFont="1" applyFill="1" applyBorder="1" applyAlignment="1">
      <alignment horizontal="center" vertical="center"/>
    </xf>
    <xf numFmtId="0" fontId="12" fillId="10" borderId="39" xfId="0" applyNumberFormat="1" applyFont="1" applyFill="1" applyBorder="1" applyAlignment="1">
      <alignment horizontal="center" vertical="center"/>
    </xf>
    <xf numFmtId="0" fontId="12" fillId="10" borderId="23" xfId="0" applyNumberFormat="1" applyFont="1" applyFill="1" applyBorder="1" applyAlignment="1">
      <alignment horizontal="center" vertical="center"/>
    </xf>
    <xf numFmtId="0" fontId="12" fillId="10" borderId="25" xfId="0" applyNumberFormat="1" applyFont="1" applyFill="1" applyBorder="1" applyAlignment="1">
      <alignment horizontal="center" vertical="center"/>
    </xf>
    <xf numFmtId="0" fontId="12" fillId="10" borderId="24" xfId="0" applyNumberFormat="1" applyFont="1" applyFill="1" applyBorder="1" applyAlignment="1">
      <alignment horizontal="center" vertical="center"/>
    </xf>
    <xf numFmtId="0" fontId="12" fillId="35" borderId="43" xfId="0" applyNumberFormat="1" applyFont="1" applyFill="1" applyBorder="1" applyAlignment="1">
      <alignment horizontal="center" vertical="center"/>
    </xf>
    <xf numFmtId="0" fontId="12" fillId="35" borderId="44" xfId="0" applyNumberFormat="1" applyFont="1" applyFill="1" applyBorder="1" applyAlignment="1">
      <alignment horizontal="center" vertical="center"/>
    </xf>
    <xf numFmtId="0" fontId="12" fillId="35" borderId="39" xfId="0" applyNumberFormat="1" applyFont="1" applyFill="1" applyBorder="1" applyAlignment="1">
      <alignment horizontal="center" vertical="center"/>
    </xf>
    <xf numFmtId="0" fontId="12" fillId="35" borderId="23" xfId="0" applyNumberFormat="1" applyFont="1" applyFill="1" applyBorder="1" applyAlignment="1">
      <alignment horizontal="center" vertical="center"/>
    </xf>
    <xf numFmtId="0" fontId="12" fillId="35" borderId="25" xfId="0" applyNumberFormat="1" applyFont="1" applyFill="1" applyBorder="1" applyAlignment="1">
      <alignment horizontal="center" vertical="center"/>
    </xf>
    <xf numFmtId="0" fontId="12" fillId="35" borderId="24" xfId="0" applyNumberFormat="1" applyFont="1" applyFill="1" applyBorder="1" applyAlignment="1">
      <alignment horizontal="center" vertical="center"/>
    </xf>
    <xf numFmtId="49" fontId="12" fillId="8" borderId="73" xfId="0" applyNumberFormat="1" applyFont="1" applyFill="1" applyBorder="1" applyAlignment="1">
      <alignment horizontal="center" vertical="center"/>
    </xf>
    <xf numFmtId="49" fontId="12" fillId="8" borderId="74" xfId="0" applyNumberFormat="1" applyFont="1" applyFill="1" applyBorder="1" applyAlignment="1">
      <alignment horizontal="center" vertical="center"/>
    </xf>
    <xf numFmtId="49" fontId="12" fillId="8" borderId="75" xfId="0" applyNumberFormat="1" applyFont="1" applyFill="1" applyBorder="1" applyAlignment="1">
      <alignment horizontal="center" vertical="center"/>
    </xf>
    <xf numFmtId="49" fontId="12" fillId="8" borderId="26" xfId="0" applyNumberFormat="1" applyFont="1" applyFill="1" applyBorder="1" applyAlignment="1">
      <alignment horizontal="center" vertical="center"/>
    </xf>
    <xf numFmtId="49" fontId="12" fillId="8" borderId="80" xfId="0" applyNumberFormat="1" applyFont="1" applyFill="1" applyBorder="1" applyAlignment="1">
      <alignment horizontal="center" vertical="center"/>
    </xf>
    <xf numFmtId="49" fontId="12" fillId="8" borderId="81" xfId="0" applyNumberFormat="1" applyFont="1" applyFill="1" applyBorder="1" applyAlignment="1">
      <alignment horizontal="center" vertical="center"/>
    </xf>
    <xf numFmtId="49" fontId="13" fillId="8" borderId="26" xfId="0" applyNumberFormat="1" applyFont="1" applyFill="1" applyBorder="1" applyAlignment="1">
      <alignment horizontal="center" vertical="center"/>
    </xf>
    <xf numFmtId="49" fontId="13" fillId="8" borderId="80" xfId="0" applyNumberFormat="1" applyFont="1" applyFill="1" applyBorder="1" applyAlignment="1">
      <alignment horizontal="center" vertical="center"/>
    </xf>
    <xf numFmtId="49" fontId="13" fillId="8" borderId="81" xfId="0" applyNumberFormat="1" applyFont="1" applyFill="1" applyBorder="1" applyAlignment="1">
      <alignment horizontal="center" vertical="center"/>
    </xf>
    <xf numFmtId="49" fontId="3" fillId="7" borderId="0" xfId="0" applyNumberFormat="1" applyFont="1" applyFill="1" applyBorder="1" applyAlignment="1">
      <alignment horizontal="center" vertical="center"/>
    </xf>
    <xf numFmtId="49" fontId="12" fillId="35" borderId="73" xfId="0" applyNumberFormat="1" applyFont="1" applyFill="1" applyBorder="1" applyAlignment="1">
      <alignment horizontal="center" vertical="center"/>
    </xf>
    <xf numFmtId="49" fontId="12" fillId="35" borderId="74" xfId="0" applyNumberFormat="1" applyFont="1" applyFill="1" applyBorder="1" applyAlignment="1">
      <alignment horizontal="center" vertical="center"/>
    </xf>
    <xf numFmtId="49" fontId="12" fillId="35" borderId="75" xfId="0" applyNumberFormat="1" applyFont="1" applyFill="1" applyBorder="1" applyAlignment="1">
      <alignment horizontal="center" vertical="center"/>
    </xf>
    <xf numFmtId="49" fontId="12" fillId="35" borderId="26" xfId="0" applyNumberFormat="1" applyFont="1" applyFill="1" applyBorder="1" applyAlignment="1">
      <alignment horizontal="center" vertical="center"/>
    </xf>
    <xf numFmtId="49" fontId="12" fillId="35" borderId="80" xfId="0" applyNumberFormat="1" applyFont="1" applyFill="1" applyBorder="1" applyAlignment="1">
      <alignment horizontal="center" vertical="center"/>
    </xf>
    <xf numFmtId="49" fontId="13" fillId="35" borderId="26" xfId="0" applyNumberFormat="1" applyFont="1" applyFill="1" applyBorder="1" applyAlignment="1">
      <alignment horizontal="center" vertical="center"/>
    </xf>
    <xf numFmtId="49" fontId="13" fillId="35" borderId="80" xfId="0" applyNumberFormat="1" applyFont="1" applyFill="1" applyBorder="1" applyAlignment="1">
      <alignment horizontal="center" vertical="center"/>
    </xf>
    <xf numFmtId="49" fontId="13" fillId="35" borderId="81" xfId="0" applyNumberFormat="1" applyFont="1" applyFill="1" applyBorder="1" applyAlignment="1">
      <alignment horizontal="center" vertical="center"/>
    </xf>
    <xf numFmtId="49" fontId="12" fillId="35" borderId="81" xfId="0" applyNumberFormat="1" applyFont="1" applyFill="1" applyBorder="1" applyAlignment="1">
      <alignment horizontal="center" vertical="center"/>
    </xf>
    <xf numFmtId="49" fontId="13" fillId="35" borderId="43" xfId="3" applyNumberFormat="1" applyFont="1" applyFill="1" applyBorder="1" applyAlignment="1">
      <alignment horizontal="center" vertical="center"/>
    </xf>
    <xf numFmtId="49" fontId="13" fillId="35" borderId="39" xfId="3" applyNumberFormat="1" applyFont="1" applyFill="1" applyBorder="1" applyAlignment="1">
      <alignment horizontal="center" vertical="center"/>
    </xf>
    <xf numFmtId="49" fontId="3" fillId="37" borderId="0" xfId="3" applyNumberFormat="1" applyFont="1" applyFill="1" applyAlignment="1">
      <alignment horizontal="center" vertical="center" wrapText="1"/>
    </xf>
    <xf numFmtId="49" fontId="13" fillId="8" borderId="23" xfId="3" applyNumberFormat="1" applyFont="1" applyFill="1" applyBorder="1" applyAlignment="1">
      <alignment horizontal="center" vertical="center"/>
    </xf>
    <xf numFmtId="49" fontId="13" fillId="8" borderId="24" xfId="3" applyNumberFormat="1" applyFont="1" applyFill="1" applyBorder="1" applyAlignment="1">
      <alignment horizontal="center" vertical="center"/>
    </xf>
    <xf numFmtId="49" fontId="13" fillId="35" borderId="44" xfId="3" applyNumberFormat="1" applyFont="1" applyFill="1" applyBorder="1" applyAlignment="1">
      <alignment horizontal="center" vertical="center"/>
    </xf>
    <xf numFmtId="49" fontId="3" fillId="9" borderId="0" xfId="6" applyNumberFormat="1" applyFont="1" applyFill="1" applyAlignment="1">
      <alignment horizontal="center" vertical="center" wrapText="1"/>
    </xf>
    <xf numFmtId="49" fontId="3" fillId="9" borderId="0" xfId="1" applyNumberFormat="1" applyFont="1" applyFill="1" applyAlignment="1">
      <alignment horizontal="center" vertical="center" wrapText="1"/>
    </xf>
    <xf numFmtId="49" fontId="13" fillId="10" borderId="44" xfId="6" applyNumberFormat="1" applyFont="1" applyFill="1" applyBorder="1" applyAlignment="1">
      <alignment horizontal="center" vertical="center"/>
    </xf>
    <xf numFmtId="49" fontId="13" fillId="10" borderId="43" xfId="6" applyNumberFormat="1" applyFont="1" applyFill="1" applyBorder="1" applyAlignment="1">
      <alignment horizontal="center" vertical="center"/>
    </xf>
    <xf numFmtId="49" fontId="13" fillId="10" borderId="39" xfId="6" applyNumberFormat="1" applyFont="1" applyFill="1" applyBorder="1" applyAlignment="1">
      <alignment horizontal="center" vertical="center"/>
    </xf>
    <xf numFmtId="0" fontId="22" fillId="31" borderId="43" xfId="0" applyFont="1" applyFill="1" applyBorder="1" applyAlignment="1">
      <alignment horizontal="center" vertical="center"/>
    </xf>
    <xf numFmtId="0" fontId="22" fillId="31" borderId="39" xfId="0" applyFont="1" applyFill="1" applyBorder="1" applyAlignment="1">
      <alignment horizontal="center" vertical="center"/>
    </xf>
    <xf numFmtId="0" fontId="38" fillId="20" borderId="0" xfId="0" applyFont="1" applyFill="1" applyAlignment="1">
      <alignment horizontal="center" vertical="center" wrapText="1"/>
    </xf>
    <xf numFmtId="49" fontId="38" fillId="9" borderId="0" xfId="1" applyNumberFormat="1" applyFont="1" applyFill="1" applyAlignment="1">
      <alignment horizontal="center" vertical="center" wrapText="1"/>
    </xf>
    <xf numFmtId="0" fontId="22" fillId="21" borderId="23" xfId="0" applyNumberFormat="1" applyFont="1" applyFill="1" applyBorder="1" applyAlignment="1">
      <alignment horizontal="center" vertical="center"/>
    </xf>
    <xf numFmtId="0" fontId="22" fillId="21" borderId="24" xfId="0" applyNumberFormat="1" applyFont="1" applyFill="1" applyBorder="1" applyAlignment="1">
      <alignment horizontal="center" vertical="center"/>
    </xf>
    <xf numFmtId="49" fontId="3" fillId="9" borderId="0" xfId="3" applyNumberFormat="1" applyFont="1" applyFill="1" applyAlignment="1">
      <alignment horizontal="center" vertical="center" wrapText="1"/>
    </xf>
    <xf numFmtId="1" fontId="22" fillId="21" borderId="43" xfId="0" applyNumberFormat="1" applyFont="1" applyFill="1" applyBorder="1" applyAlignment="1">
      <alignment horizontal="center" vertical="center"/>
    </xf>
    <xf numFmtId="1" fontId="22" fillId="21" borderId="39" xfId="0" applyNumberFormat="1" applyFont="1" applyFill="1" applyBorder="1" applyAlignment="1">
      <alignment horizontal="center" vertical="center"/>
    </xf>
    <xf numFmtId="49" fontId="13" fillId="8" borderId="43" xfId="3" applyNumberFormat="1" applyFont="1" applyFill="1" applyBorder="1" applyAlignment="1">
      <alignment horizontal="center" vertical="center"/>
    </xf>
    <xf numFmtId="49" fontId="13" fillId="8" borderId="39" xfId="3" applyNumberFormat="1" applyFont="1" applyFill="1" applyBorder="1" applyAlignment="1">
      <alignment horizontal="center" vertical="center"/>
    </xf>
    <xf numFmtId="0" fontId="38" fillId="22" borderId="0" xfId="0" applyFont="1" applyFill="1" applyAlignment="1">
      <alignment horizontal="center" vertical="center" wrapText="1"/>
    </xf>
    <xf numFmtId="0" fontId="62" fillId="22" borderId="0" xfId="0" applyFont="1" applyFill="1" applyAlignment="1">
      <alignment horizontal="center" vertical="center" wrapText="1"/>
    </xf>
    <xf numFmtId="0" fontId="22" fillId="30" borderId="23" xfId="0" applyFont="1" applyFill="1" applyBorder="1" applyAlignment="1">
      <alignment horizontal="center" vertical="center"/>
    </xf>
    <xf numFmtId="0" fontId="22" fillId="30" borderId="24" xfId="0" applyFont="1" applyFill="1" applyBorder="1" applyAlignment="1">
      <alignment horizontal="center" vertical="center"/>
    </xf>
    <xf numFmtId="0" fontId="22" fillId="16" borderId="23" xfId="0" applyFont="1" applyFill="1" applyBorder="1" applyAlignment="1">
      <alignment horizontal="center" vertical="center"/>
    </xf>
    <xf numFmtId="0" fontId="22" fillId="16" borderId="24" xfId="0" applyFont="1" applyFill="1" applyBorder="1" applyAlignment="1">
      <alignment horizontal="center" vertical="center"/>
    </xf>
    <xf numFmtId="0" fontId="9" fillId="24" borderId="0" xfId="0" applyFont="1" applyFill="1" applyAlignment="1">
      <alignment horizontal="center" vertical="center"/>
    </xf>
    <xf numFmtId="0" fontId="12" fillId="13" borderId="28" xfId="0" applyFont="1" applyFill="1" applyBorder="1" applyAlignment="1">
      <alignment horizontal="left" vertical="center" wrapText="1"/>
    </xf>
    <xf numFmtId="0" fontId="12" fillId="13" borderId="22" xfId="0" applyFont="1" applyFill="1" applyBorder="1" applyAlignment="1">
      <alignment horizontal="left" vertical="center" wrapText="1"/>
    </xf>
    <xf numFmtId="0" fontId="12" fillId="13" borderId="29" xfId="0" applyFont="1" applyFill="1" applyBorder="1" applyAlignment="1">
      <alignment horizontal="left" vertical="center" wrapText="1"/>
    </xf>
    <xf numFmtId="49" fontId="3" fillId="0" borderId="0" xfId="1" applyNumberFormat="1" applyFont="1" applyFill="1" applyBorder="1" applyAlignment="1">
      <alignment horizontal="center" wrapText="1"/>
    </xf>
    <xf numFmtId="0" fontId="26" fillId="2" borderId="0" xfId="1" applyFont="1" applyFill="1" applyAlignment="1">
      <alignment horizontal="center" textRotation="255"/>
    </xf>
    <xf numFmtId="0" fontId="0" fillId="0" borderId="0" xfId="0" applyAlignment="1">
      <alignment horizontal="left" vertical="center" wrapText="1"/>
    </xf>
    <xf numFmtId="49" fontId="3" fillId="0" borderId="0" xfId="1" applyNumberFormat="1" applyFont="1" applyFill="1" applyBorder="1" applyAlignment="1">
      <alignment horizontal="center" vertical="center" wrapText="1"/>
    </xf>
  </cellXfs>
  <cellStyles count="12">
    <cellStyle name="Hipervínculo" xfId="7" builtinId="8"/>
    <cellStyle name="Millares" xfId="5" builtinId="3"/>
    <cellStyle name="Normal" xfId="0" builtinId="0"/>
    <cellStyle name="Normal 2" xfId="1"/>
    <cellStyle name="Normal 2 2" xfId="4"/>
    <cellStyle name="Normal 3" xfId="3"/>
    <cellStyle name="Normal 3 2" xfId="6"/>
    <cellStyle name="Normal 4" xfId="8"/>
    <cellStyle name="Normal 4 2" xfId="10"/>
    <cellStyle name="Normal 5" xfId="9"/>
    <cellStyle name="Normal 5 2" xfId="11"/>
    <cellStyle name="Porcentaje 2" xfId="2"/>
  </cellStyles>
  <dxfs count="193">
    <dxf>
      <numFmt numFmtId="3" formatCode="#,##0"/>
    </dxf>
    <dxf>
      <numFmt numFmtId="3" formatCode="#,##0"/>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FFF00"/>
        </patternFill>
      </fill>
    </dxf>
    <dxf>
      <fill>
        <patternFill>
          <bgColor theme="0" tint="-4.9989318521683403E-2"/>
        </patternFill>
      </fill>
    </dxf>
    <dxf>
      <font>
        <color theme="6" tint="0.39994506668294322"/>
      </font>
    </dxf>
  </dxfs>
  <tableStyles count="2" defaultTableStyle="TableStyleMedium2" defaultPivotStyle="PivotStyleLight16">
    <tableStyle name="Estilo de segmentación de datos 1" pivot="0" table="0" count="1">
      <tableStyleElement type="wholeTable" dxfId="192"/>
    </tableStyle>
    <tableStyle name="Estilo de tabla dinámica 1" table="0" count="1">
      <tableStyleElement type="wholeTable" dxfId="191"/>
    </tableStyle>
  </tableStyles>
  <colors>
    <mruColors>
      <color rgb="FFFFCCFF"/>
      <color rgb="FFE2C5FF"/>
      <color rgb="FFE6CDFF"/>
      <color rgb="FFB0EFFE"/>
      <color rgb="FFCCECFF"/>
      <color rgb="FFFF9FFF"/>
      <color rgb="FFD9B3FF"/>
      <color rgb="FFDCB9FF"/>
      <color rgb="FFBFD8EF"/>
      <color rgb="FFD8C5FF"/>
    </mruColors>
  </colors>
  <extLst>
    <ext xmlns:x14="http://schemas.microsoft.com/office/spreadsheetml/2009/9/main" uri="{EB79DEF2-80B8-43e5-95BD-54CBDDF9020C}">
      <x14:slicerStyles defaultSlicerStyle="SlicerStyleLight1">
        <x14:slicerStyle name="Estilo de segmentación de datos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[EstadísticasOEPM  .xlsx]DATOS!TablaDinámica5</c:name>
    <c:fmtId val="20"/>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layout>
            <c:manualLayout>
              <c:x val="-1.6582325943434287E-2"/>
              <c:y val="-1.8463723727199244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layout>
            <c:manualLayout>
              <c:x val="-2.2610053490149173E-2"/>
              <c:y val="1.314894601803445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layout>
            <c:manualLayout>
              <c:x val="-2.2610053490149173E-2"/>
              <c:y val="2.439543481110024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layout>
            <c:manualLayout>
              <c:x val="-1.5376780434091308E-2"/>
              <c:y val="-3.183700915422862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layout>
            <c:manualLayout>
              <c:x val="-2.2610053490149173E-2"/>
              <c:y val="2.064660521341171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layout>
            <c:manualLayout>
              <c:x val="-2.1404507980806196E-2"/>
              <c:y val="-2.059052036116283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layout>
            <c:manualLayout>
              <c:x val="-2.2610053490149218E-2"/>
              <c:y val="-1.8463723727197869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layout>
            <c:manualLayout>
              <c:x val="-3.7076599602264906E-2"/>
              <c:y val="9.187436756949503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layout>
            <c:manualLayout>
              <c:x val="-6.9379618686905087E-3"/>
              <c:y val="-4.683232754498300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layout>
            <c:manualLayout>
              <c:x val="-9.3490528873764189E-3"/>
              <c:y val="-4.308349794729444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layout>
            <c:manualLayout>
              <c:x val="-2.019896247146322E-2"/>
              <c:y val="-7.682296432649177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layout>
            <c:manualLayout>
              <c:x val="-2.019896247146322E-2"/>
              <c:y val="-7.682296432649179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layout>
            <c:manualLayout>
              <c:x val="-3.1048872055550108E-2"/>
              <c:y val="-4.683232754498300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layout>
            <c:manualLayout>
              <c:x val="-3.8281955261921387E-2"/>
              <c:y val="-3.7459958367328662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manualLayout>
                  <c:w val="4.1603375527426163E-2"/>
                  <c:h val="4.8678699917702857E-2"/>
                </c:manualLayout>
              </c15:layout>
            </c:ext>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layout>
            <c:manualLayout>
              <c:x val="-1.9593905372367205E-2"/>
              <c:y val="1.902457224968671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7.517346017581859E-3"/>
              <c:y val="3.333246730483918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5361098638468237E-2"/>
              <c:y val="-3.07165442205782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9756218913160024E-2"/>
              <c:y val="-3.555134738102980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7603730431831406E-2"/>
              <c:y val="3.331191528535117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2764579443431408E-2"/>
              <c:y val="-3.322350282415769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8934805844738844E-2"/>
              <c:y val="-3.568586742318779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6050002029738033E-3"/>
              <c:y val="-3.568586742318779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9.9823362498261954E-4"/>
              <c:y val="1.923969225760549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8934805844738844E-2"/>
              <c:y val="3.326034134965490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1456068123366036E-2"/>
              <c:y val="-3.322350282415774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2392249244412037E-2"/>
              <c:y val="-3.076113822512764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5009271884542732E-2"/>
              <c:y val="-3.07611382251275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5009271884542732E-2"/>
              <c:y val="3.57227059486850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0147556803300662E-2"/>
              <c:y val="3.07979767506248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014755680330076E-2"/>
              <c:y val="3.07979767506248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0788624317745289E-2"/>
              <c:y val="-1.106222143288679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3686861749615519E-2"/>
              <c:y val="-4.599344692856224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9375563973530567E-3"/>
              <c:y val="-3.568586742318779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9.8797756284296333E-4"/>
              <c:y val="1.35614245574141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6317783204608101E-2"/>
              <c:y val="-4.307296122027809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407309076349678E-2"/>
              <c:y val="-3.322350282415774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669011340362762E-2"/>
              <c:y val="2.83356121515947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2392249244412086E-2"/>
              <c:y val="4.31097997457753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5009271884542732E-2"/>
              <c:y val="-3.07611382251275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5381602083562151E-2"/>
              <c:y val="-3.814823202221789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6317783204608101E-2"/>
              <c:y val="-4.061059662124803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4.2859364619971883E-2"/>
              <c:y val="4.08044768385184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5381602083562151E-2"/>
              <c:y val="-3.07611382251275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7626294524673476E-2"/>
              <c:y val="-3.81482320222179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4.809220735942709E-2"/>
              <c:y val="3.081229445729927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7626294524673524E-2"/>
              <c:y val="-3.07611382251275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1456068123366036E-2"/>
              <c:y val="-3.568586742318784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7158203964150498E-2"/>
              <c:y val="-4.79976904183382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977522660428129E-2"/>
              <c:y val="3.818507054771519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9303160331222119E-2"/>
              <c:y val="-4.315656086375679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5002062798700204E-2"/>
              <c:y val="-3.575512957069954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5002062798700204E-2"/>
              <c:y val="-3.082084204199462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4068069810436547E-2"/>
              <c:y val="3.86720131419456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7.7047816999602616E-3"/>
              <c:y val="-6.053819757258780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6443361357696544E-3"/>
              <c:y val="-3.00065477084344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0530680029815982E-2"/>
          <c:y val="1.6598165399717878E-2"/>
          <c:w val="0.98161621734844573"/>
          <c:h val="0.76354989960181596"/>
        </c:manualLayout>
      </c:layout>
      <c:lineChart>
        <c:grouping val="standard"/>
        <c:varyColors val="0"/>
        <c:ser>
          <c:idx val="0"/>
          <c:order val="0"/>
          <c:tx>
            <c:strRef>
              <c:f>DATOS!$L$3</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B-0720-44F6-8745-FBE12E63B120}"/>
              </c:ext>
            </c:extLst>
          </c:dPt>
          <c:dPt>
            <c:idx val="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9-0720-44F6-8745-FBE12E63B120}"/>
              </c:ext>
            </c:extLst>
          </c:dPt>
          <c:dPt>
            <c:idx val="2"/>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A-0720-44F6-8745-FBE12E63B120}"/>
              </c:ext>
            </c:extLst>
          </c:dPt>
          <c:dPt>
            <c:idx val="3"/>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4-2F41-4D99-973F-87F70FA658F5}"/>
              </c:ext>
            </c:extLst>
          </c:dPt>
          <c:dPt>
            <c:idx val="4"/>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3-2F41-4D99-973F-87F70FA658F5}"/>
              </c:ext>
            </c:extLst>
          </c:dPt>
          <c:dPt>
            <c:idx val="5"/>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2-2F41-4D99-973F-87F70FA658F5}"/>
              </c:ext>
            </c:extLst>
          </c:dPt>
          <c:dPt>
            <c:idx val="6"/>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8-0720-44F6-8745-FBE12E63B120}"/>
              </c:ext>
            </c:extLst>
          </c:dPt>
          <c:dPt>
            <c:idx val="7"/>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9-0720-44F6-8745-FBE12E63B120}"/>
              </c:ext>
            </c:extLst>
          </c:dPt>
          <c:dPt>
            <c:idx val="8"/>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8-0720-44F6-8745-FBE12E63B120}"/>
              </c:ext>
            </c:extLst>
          </c:dPt>
          <c:dPt>
            <c:idx val="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7-0720-44F6-8745-FBE12E63B120}"/>
              </c:ext>
            </c:extLst>
          </c:dPt>
          <c:dPt>
            <c:idx val="1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6-0720-44F6-8745-FBE12E63B120}"/>
              </c:ext>
            </c:extLst>
          </c:dPt>
          <c:dPt>
            <c:idx val="1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D-0720-44F6-8745-FBE12E63B120}"/>
              </c:ext>
            </c:extLst>
          </c:dPt>
          <c:dPt>
            <c:idx val="12"/>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C-0720-44F6-8745-FBE12E63B120}"/>
              </c:ext>
            </c:extLst>
          </c:dPt>
          <c:dPt>
            <c:idx val="13"/>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F-0720-44F6-8745-FBE12E63B120}"/>
              </c:ext>
            </c:extLst>
          </c:dPt>
          <c:dPt>
            <c:idx val="14"/>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E-0720-44F6-8745-FBE12E63B120}"/>
              </c:ext>
            </c:extLst>
          </c:dPt>
          <c:dPt>
            <c:idx val="15"/>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5-0720-44F6-8745-FBE12E63B120}"/>
              </c:ext>
            </c:extLst>
          </c:dPt>
          <c:dPt>
            <c:idx val="16"/>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4-0720-44F6-8745-FBE12E63B120}"/>
              </c:ext>
            </c:extLst>
          </c:dPt>
          <c:dPt>
            <c:idx val="17"/>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3-0720-44F6-8745-FBE12E63B120}"/>
              </c:ext>
            </c:extLst>
          </c:dPt>
          <c:dPt>
            <c:idx val="18"/>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1-0720-44F6-8745-FBE12E63B120}"/>
              </c:ext>
            </c:extLst>
          </c:dPt>
          <c:dPt>
            <c:idx val="1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0-0720-44F6-8745-FBE12E63B120}"/>
              </c:ext>
            </c:extLst>
          </c:dPt>
          <c:dPt>
            <c:idx val="2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0-0720-44F6-8745-FBE12E63B120}"/>
              </c:ext>
            </c:extLst>
          </c:dPt>
          <c:dPt>
            <c:idx val="2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2-0720-44F6-8745-FBE12E63B120}"/>
              </c:ext>
            </c:extLst>
          </c:dPt>
          <c:dPt>
            <c:idx val="22"/>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F-0720-44F6-8745-FBE12E63B120}"/>
              </c:ext>
            </c:extLst>
          </c:dPt>
          <c:dPt>
            <c:idx val="23"/>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E-0720-44F6-8745-FBE12E63B120}"/>
              </c:ext>
            </c:extLst>
          </c:dPt>
          <c:dPt>
            <c:idx val="24"/>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0-D8E0-48DE-A7D4-F766995F8E03}"/>
              </c:ext>
            </c:extLst>
          </c:dPt>
          <c:dPt>
            <c:idx val="25"/>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D-0720-44F6-8745-FBE12E63B120}"/>
              </c:ext>
            </c:extLst>
          </c:dPt>
          <c:dPt>
            <c:idx val="26"/>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C-0720-44F6-8745-FBE12E63B120}"/>
              </c:ext>
            </c:extLst>
          </c:dPt>
          <c:dPt>
            <c:idx val="27"/>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A-0720-44F6-8745-FBE12E63B120}"/>
              </c:ext>
            </c:extLst>
          </c:dPt>
          <c:dPt>
            <c:idx val="28"/>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B-0720-44F6-8745-FBE12E63B120}"/>
              </c:ext>
            </c:extLst>
          </c:dPt>
          <c:dPt>
            <c:idx val="2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9-0720-44F6-8745-FBE12E63B120}"/>
              </c:ext>
            </c:extLst>
          </c:dPt>
          <c:dPt>
            <c:idx val="3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8-0720-44F6-8745-FBE12E63B120}"/>
              </c:ext>
            </c:extLst>
          </c:dPt>
          <c:dPt>
            <c:idx val="3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1-0720-44F6-8745-FBE12E63B120}"/>
              </c:ext>
            </c:extLst>
          </c:dPt>
          <c:dPt>
            <c:idx val="32"/>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6-0720-44F6-8745-FBE12E63B120}"/>
              </c:ext>
            </c:extLst>
          </c:dPt>
          <c:dPt>
            <c:idx val="33"/>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7-0720-44F6-8745-FBE12E63B120}"/>
              </c:ext>
            </c:extLst>
          </c:dPt>
          <c:dPt>
            <c:idx val="34"/>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5-0720-44F6-8745-FBE12E63B120}"/>
              </c:ext>
            </c:extLst>
          </c:dPt>
          <c:dPt>
            <c:idx val="35"/>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2-0720-44F6-8745-FBE12E63B120}"/>
              </c:ext>
            </c:extLst>
          </c:dPt>
          <c:dPt>
            <c:idx val="36"/>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3-0720-44F6-8745-FBE12E63B120}"/>
              </c:ext>
            </c:extLst>
          </c:dPt>
          <c:dPt>
            <c:idx val="37"/>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4-0720-44F6-8745-FBE12E63B120}"/>
              </c:ext>
            </c:extLst>
          </c:dPt>
          <c:dPt>
            <c:idx val="38"/>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4C-2EF5-4A46-B781-5EDDE22359F1}"/>
              </c:ext>
            </c:extLst>
          </c:dPt>
          <c:dPt>
            <c:idx val="3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4E-7D65-4F4F-AB80-41663E728724}"/>
              </c:ext>
            </c:extLst>
          </c:dPt>
          <c:dLbls>
            <c:dLbl>
              <c:idx val="0"/>
              <c:layout>
                <c:manualLayout>
                  <c:x val="-9.9823362498261954E-4"/>
                  <c:y val="1.9239692257605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20-44F6-8745-FBE12E63B120}"/>
                </c:ext>
              </c:extLst>
            </c:dLbl>
            <c:dLbl>
              <c:idx val="1"/>
              <c:layout>
                <c:manualLayout>
                  <c:x val="-3.8934805844738844E-2"/>
                  <c:y val="-3.5685867423187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20-44F6-8745-FBE12E63B120}"/>
                </c:ext>
              </c:extLst>
            </c:dLbl>
            <c:dLbl>
              <c:idx val="2"/>
              <c:layout>
                <c:manualLayout>
                  <c:x val="-3.6050002029738033E-3"/>
                  <c:y val="-3.5685867423187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20-44F6-8745-FBE12E63B120}"/>
                </c:ext>
              </c:extLst>
            </c:dLbl>
            <c:dLbl>
              <c:idx val="3"/>
              <c:layout>
                <c:manualLayout>
                  <c:x val="-3.7603730431831406E-2"/>
                  <c:y val="3.3311915285351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41-4D99-973F-87F70FA658F5}"/>
                </c:ext>
              </c:extLst>
            </c:dLbl>
            <c:dLbl>
              <c:idx val="4"/>
              <c:layout>
                <c:manualLayout>
                  <c:x val="-2.9756218913160024E-2"/>
                  <c:y val="-3.5551347381029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41-4D99-973F-87F70FA658F5}"/>
                </c:ext>
              </c:extLst>
            </c:dLbl>
            <c:dLbl>
              <c:idx val="5"/>
              <c:layout>
                <c:manualLayout>
                  <c:x val="-1.5361098638468237E-2"/>
                  <c:y val="-3.07165442205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41-4D99-973F-87F70FA658F5}"/>
                </c:ext>
              </c:extLst>
            </c:dLbl>
            <c:dLbl>
              <c:idx val="6"/>
              <c:layout>
                <c:manualLayout>
                  <c:x val="-1.2764579443431408E-2"/>
                  <c:y val="-3.3223502824157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20-44F6-8745-FBE12E63B120}"/>
                </c:ext>
              </c:extLst>
            </c:dLbl>
            <c:dLbl>
              <c:idx val="7"/>
              <c:layout>
                <c:manualLayout>
                  <c:x val="-1.4068069810436547E-2"/>
                  <c:y val="3.86720131419456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720-44F6-8745-FBE12E63B120}"/>
                </c:ext>
              </c:extLst>
            </c:dLbl>
            <c:dLbl>
              <c:idx val="8"/>
              <c:layout>
                <c:manualLayout>
                  <c:x val="-3.5002062798700204E-2"/>
                  <c:y val="-3.08208420419946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720-44F6-8745-FBE12E63B120}"/>
                </c:ext>
              </c:extLst>
            </c:dLbl>
            <c:dLbl>
              <c:idx val="9"/>
              <c:layout>
                <c:manualLayout>
                  <c:x val="-3.5002062798700204E-2"/>
                  <c:y val="-3.5755129570699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720-44F6-8745-FBE12E63B120}"/>
                </c:ext>
              </c:extLst>
            </c:dLbl>
            <c:dLbl>
              <c:idx val="10"/>
              <c:layout>
                <c:manualLayout>
                  <c:x val="-1.9303160331222119E-2"/>
                  <c:y val="-4.3156560863756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720-44F6-8745-FBE12E63B120}"/>
                </c:ext>
              </c:extLst>
            </c:dLbl>
            <c:dLbl>
              <c:idx val="11"/>
              <c:layout>
                <c:manualLayout>
                  <c:x val="-1.1456068123366036E-2"/>
                  <c:y val="-3.32235028241577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20-44F6-8745-FBE12E63B120}"/>
                </c:ext>
              </c:extLst>
            </c:dLbl>
            <c:dLbl>
              <c:idx val="12"/>
              <c:layout>
                <c:manualLayout>
                  <c:x val="-3.8934805844738844E-2"/>
                  <c:y val="3.3260341349654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20-44F6-8745-FBE12E63B120}"/>
                </c:ext>
              </c:extLst>
            </c:dLbl>
            <c:dLbl>
              <c:idx val="13"/>
              <c:layout>
                <c:manualLayout>
                  <c:x val="-3.5009271884542732E-2"/>
                  <c:y val="-3.0761138225127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720-44F6-8745-FBE12E63B120}"/>
                </c:ext>
              </c:extLst>
            </c:dLbl>
            <c:dLbl>
              <c:idx val="14"/>
              <c:layout>
                <c:manualLayout>
                  <c:x val="-3.2392249244412037E-2"/>
                  <c:y val="-3.0761138225127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720-44F6-8745-FBE12E63B120}"/>
                </c:ext>
              </c:extLst>
            </c:dLbl>
            <c:dLbl>
              <c:idx val="15"/>
              <c:layout>
                <c:manualLayout>
                  <c:x val="-2.977522660428129E-2"/>
                  <c:y val="3.8185070547715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720-44F6-8745-FBE12E63B120}"/>
                </c:ext>
              </c:extLst>
            </c:dLbl>
            <c:dLbl>
              <c:idx val="16"/>
              <c:layout>
                <c:manualLayout>
                  <c:x val="-2.7158203964150498E-2"/>
                  <c:y val="-4.7997690418338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720-44F6-8745-FBE12E63B120}"/>
                </c:ext>
              </c:extLst>
            </c:dLbl>
            <c:dLbl>
              <c:idx val="17"/>
              <c:layout>
                <c:manualLayout>
                  <c:x val="-1.1456068123366036E-2"/>
                  <c:y val="-3.5685867423187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720-44F6-8745-FBE12E63B120}"/>
                </c:ext>
              </c:extLst>
            </c:dLbl>
            <c:dLbl>
              <c:idx val="18"/>
              <c:layout>
                <c:manualLayout>
                  <c:x val="-4.809220735942709E-2"/>
                  <c:y val="3.0812294457299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720-44F6-8745-FBE12E63B120}"/>
                </c:ext>
              </c:extLst>
            </c:dLbl>
            <c:dLbl>
              <c:idx val="19"/>
              <c:layout>
                <c:manualLayout>
                  <c:x val="-3.5009271884542732E-2"/>
                  <c:y val="3.572270594868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720-44F6-8745-FBE12E63B120}"/>
                </c:ext>
              </c:extLst>
            </c:dLbl>
            <c:dLbl>
              <c:idx val="20"/>
              <c:layout>
                <c:manualLayout>
                  <c:x val="-3.7626294524673476E-2"/>
                  <c:y val="-3.8148232022217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720-44F6-8745-FBE12E63B120}"/>
                </c:ext>
              </c:extLst>
            </c:dLbl>
            <c:dLbl>
              <c:idx val="21"/>
              <c:layout>
                <c:manualLayout>
                  <c:x val="-3.7626294524673524E-2"/>
                  <c:y val="-3.0761138225127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720-44F6-8745-FBE12E63B120}"/>
                </c:ext>
              </c:extLst>
            </c:dLbl>
            <c:dLbl>
              <c:idx val="22"/>
              <c:layout>
                <c:manualLayout>
                  <c:x val="-1.5381602083562151E-2"/>
                  <c:y val="-3.0761138225127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720-44F6-8745-FBE12E63B120}"/>
                </c:ext>
              </c:extLst>
            </c:dLbl>
            <c:dLbl>
              <c:idx val="23"/>
              <c:layout>
                <c:manualLayout>
                  <c:x val="-4.2859364619971883E-2"/>
                  <c:y val="4.080447683851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720-44F6-8745-FBE12E63B120}"/>
                </c:ext>
              </c:extLst>
            </c:dLbl>
            <c:dLbl>
              <c:idx val="24"/>
              <c:layout>
                <c:manualLayout>
                  <c:x val="-7.517346017581859E-3"/>
                  <c:y val="3.3332467304839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E0-48DE-A7D4-F766995F8E03}"/>
                </c:ext>
              </c:extLst>
            </c:dLbl>
            <c:dLbl>
              <c:idx val="25"/>
              <c:layout>
                <c:manualLayout>
                  <c:x val="-3.6317783204608101E-2"/>
                  <c:y val="-4.0610596621248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720-44F6-8745-FBE12E63B120}"/>
                </c:ext>
              </c:extLst>
            </c:dLbl>
            <c:dLbl>
              <c:idx val="26"/>
              <c:layout>
                <c:manualLayout>
                  <c:x val="-1.5381602083562151E-2"/>
                  <c:y val="-3.814823202221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720-44F6-8745-FBE12E63B120}"/>
                </c:ext>
              </c:extLst>
            </c:dLbl>
            <c:dLbl>
              <c:idx val="27"/>
              <c:layout>
                <c:manualLayout>
                  <c:x val="-3.2392249244412086E-2"/>
                  <c:y val="4.3109799745775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720-44F6-8745-FBE12E63B120}"/>
                </c:ext>
              </c:extLst>
            </c:dLbl>
            <c:dLbl>
              <c:idx val="28"/>
              <c:layout>
                <c:manualLayout>
                  <c:x val="-3.5009271884542732E-2"/>
                  <c:y val="-3.0761138225127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720-44F6-8745-FBE12E63B120}"/>
                </c:ext>
              </c:extLst>
            </c:dLbl>
            <c:dLbl>
              <c:idx val="29"/>
              <c:layout>
                <c:manualLayout>
                  <c:x val="-1.669011340362762E-2"/>
                  <c:y val="2.8335612151594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720-44F6-8745-FBE12E63B120}"/>
                </c:ext>
              </c:extLst>
            </c:dLbl>
            <c:dLbl>
              <c:idx val="30"/>
              <c:layout>
                <c:manualLayout>
                  <c:x val="-1.407309076349678E-2"/>
                  <c:y val="-3.32235028241577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720-44F6-8745-FBE12E63B120}"/>
                </c:ext>
              </c:extLst>
            </c:dLbl>
            <c:dLbl>
              <c:idx val="31"/>
              <c:layout>
                <c:manualLayout>
                  <c:x val="-1.0147556803300662E-2"/>
                  <c:y val="3.0797976750624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720-44F6-8745-FBE12E63B120}"/>
                </c:ext>
              </c:extLst>
            </c:dLbl>
            <c:dLbl>
              <c:idx val="32"/>
              <c:layout>
                <c:manualLayout>
                  <c:x val="-9.8797756284296333E-4"/>
                  <c:y val="1.356142455741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720-44F6-8745-FBE12E63B120}"/>
                </c:ext>
              </c:extLst>
            </c:dLbl>
            <c:dLbl>
              <c:idx val="33"/>
              <c:layout>
                <c:manualLayout>
                  <c:x val="-3.6317783204608101E-2"/>
                  <c:y val="-4.3072961220278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720-44F6-8745-FBE12E63B120}"/>
                </c:ext>
              </c:extLst>
            </c:dLbl>
            <c:dLbl>
              <c:idx val="34"/>
              <c:layout>
                <c:manualLayout>
                  <c:x val="2.9375563973530567E-3"/>
                  <c:y val="-3.5685867423187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720-44F6-8745-FBE12E63B120}"/>
                </c:ext>
              </c:extLst>
            </c:dLbl>
            <c:dLbl>
              <c:idx val="35"/>
              <c:layout>
                <c:manualLayout>
                  <c:x val="-1.014755680330076E-2"/>
                  <c:y val="3.0797976750624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720-44F6-8745-FBE12E63B120}"/>
                </c:ext>
              </c:extLst>
            </c:dLbl>
            <c:dLbl>
              <c:idx val="36"/>
              <c:layout>
                <c:manualLayout>
                  <c:x val="1.0788624317745289E-2"/>
                  <c:y val="-1.1062221432886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720-44F6-8745-FBE12E63B120}"/>
                </c:ext>
              </c:extLst>
            </c:dLbl>
            <c:dLbl>
              <c:idx val="37"/>
              <c:layout>
                <c:manualLayout>
                  <c:x val="-2.3686861749615519E-2"/>
                  <c:y val="-4.5993446928562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720-44F6-8745-FBE12E63B120}"/>
                </c:ext>
              </c:extLst>
            </c:dLbl>
            <c:dLbl>
              <c:idx val="38"/>
              <c:layout>
                <c:manualLayout>
                  <c:x val="-7.7047816999602616E-3"/>
                  <c:y val="-6.0538197572587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2EF5-4A46-B781-5EDDE22359F1}"/>
                </c:ext>
              </c:extLst>
            </c:dLbl>
            <c:dLbl>
              <c:idx val="39"/>
              <c:layout>
                <c:manualLayout>
                  <c:x val="-3.6443361357696544E-3"/>
                  <c:y val="-3.0006547708434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7D65-4F4F-AB80-41663E72872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multiLvlStrRef>
              <c:f>DATOS!$K$4:$K$56</c:f>
              <c:multiLvlStrCache>
                <c:ptCount val="4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lvl>
                <c:lvl>
                  <c:pt idx="0">
                    <c:v>2021</c:v>
                  </c:pt>
                  <c:pt idx="12">
                    <c:v>2022</c:v>
                  </c:pt>
                  <c:pt idx="24">
                    <c:v>2023</c:v>
                  </c:pt>
                  <c:pt idx="36">
                    <c:v>2024</c:v>
                  </c:pt>
                </c:lvl>
              </c:multiLvlStrCache>
            </c:multiLvlStrRef>
          </c:cat>
          <c:val>
            <c:numRef>
              <c:f>DATOS!$L$4:$L$56</c:f>
              <c:numCache>
                <c:formatCode>#,##0</c:formatCode>
                <c:ptCount val="48"/>
                <c:pt idx="0">
                  <c:v>5991</c:v>
                </c:pt>
                <c:pt idx="1">
                  <c:v>7965</c:v>
                </c:pt>
                <c:pt idx="2">
                  <c:v>9012</c:v>
                </c:pt>
                <c:pt idx="3">
                  <c:v>7489</c:v>
                </c:pt>
                <c:pt idx="4">
                  <c:v>7384</c:v>
                </c:pt>
                <c:pt idx="5">
                  <c:v>7382</c:v>
                </c:pt>
                <c:pt idx="6">
                  <c:v>6791</c:v>
                </c:pt>
                <c:pt idx="7">
                  <c:v>4170</c:v>
                </c:pt>
                <c:pt idx="8">
                  <c:v>5777</c:v>
                </c:pt>
                <c:pt idx="9">
                  <c:v>6590</c:v>
                </c:pt>
                <c:pt idx="10">
                  <c:v>6978</c:v>
                </c:pt>
                <c:pt idx="11">
                  <c:v>5771</c:v>
                </c:pt>
                <c:pt idx="12">
                  <c:v>5228</c:v>
                </c:pt>
                <c:pt idx="13">
                  <c:v>7084</c:v>
                </c:pt>
                <c:pt idx="14">
                  <c:v>7613</c:v>
                </c:pt>
                <c:pt idx="15">
                  <c:v>5026</c:v>
                </c:pt>
                <c:pt idx="16">
                  <c:v>6527</c:v>
                </c:pt>
                <c:pt idx="17">
                  <c:v>6100</c:v>
                </c:pt>
                <c:pt idx="18">
                  <c:v>5598</c:v>
                </c:pt>
                <c:pt idx="19">
                  <c:v>4007</c:v>
                </c:pt>
                <c:pt idx="20">
                  <c:v>5969</c:v>
                </c:pt>
                <c:pt idx="21">
                  <c:v>6589</c:v>
                </c:pt>
                <c:pt idx="22">
                  <c:v>6889</c:v>
                </c:pt>
                <c:pt idx="23">
                  <c:v>5918</c:v>
                </c:pt>
                <c:pt idx="24">
                  <c:v>5893</c:v>
                </c:pt>
                <c:pt idx="25">
                  <c:v>7015</c:v>
                </c:pt>
                <c:pt idx="26">
                  <c:v>8434</c:v>
                </c:pt>
                <c:pt idx="27">
                  <c:v>5520</c:v>
                </c:pt>
                <c:pt idx="28">
                  <c:v>7678</c:v>
                </c:pt>
                <c:pt idx="29">
                  <c:v>6913</c:v>
                </c:pt>
                <c:pt idx="30">
                  <c:v>7434</c:v>
                </c:pt>
                <c:pt idx="31">
                  <c:v>5294</c:v>
                </c:pt>
                <c:pt idx="32">
                  <c:v>7093</c:v>
                </c:pt>
                <c:pt idx="33">
                  <c:v>7439</c:v>
                </c:pt>
                <c:pt idx="34">
                  <c:v>7812</c:v>
                </c:pt>
                <c:pt idx="35">
                  <c:v>6224</c:v>
                </c:pt>
                <c:pt idx="36">
                  <c:v>6844</c:v>
                </c:pt>
                <c:pt idx="37">
                  <c:v>7860</c:v>
                </c:pt>
                <c:pt idx="38">
                  <c:v>7761</c:v>
                </c:pt>
                <c:pt idx="39">
                  <c:v>7361</c:v>
                </c:pt>
                <c:pt idx="40">
                  <c:v>7635</c:v>
                </c:pt>
                <c:pt idx="41">
                  <c:v>6801</c:v>
                </c:pt>
                <c:pt idx="42">
                  <c:v>6920</c:v>
                </c:pt>
                <c:pt idx="43">
                  <c:v>4541</c:v>
                </c:pt>
                <c:pt idx="44">
                  <c:v>6411</c:v>
                </c:pt>
                <c:pt idx="45">
                  <c:v>8983</c:v>
                </c:pt>
                <c:pt idx="46">
                  <c:v>7301</c:v>
                </c:pt>
                <c:pt idx="47">
                  <c:v>6259</c:v>
                </c:pt>
              </c:numCache>
            </c:numRef>
          </c:val>
          <c:smooth val="0"/>
          <c:extLst>
            <c:ext xmlns:c16="http://schemas.microsoft.com/office/drawing/2014/chart" uri="{C3380CC4-5D6E-409C-BE32-E72D297353CC}">
              <c16:uniqueId val="{00000000-D782-4720-90F5-5AF55CD89A31}"/>
            </c:ext>
          </c:extLst>
        </c:ser>
        <c:dLbls>
          <c:dLblPos val="t"/>
          <c:showLegendKey val="0"/>
          <c:showVal val="1"/>
          <c:showCatName val="0"/>
          <c:showSerName val="0"/>
          <c:showPercent val="0"/>
          <c:showBubbleSize val="0"/>
        </c:dLbls>
        <c:marker val="1"/>
        <c:smooth val="0"/>
        <c:axId val="666824816"/>
        <c:axId val="666824488"/>
      </c:lineChart>
      <c:catAx>
        <c:axId val="66682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crossAx val="666824488"/>
        <c:crosses val="autoZero"/>
        <c:auto val="1"/>
        <c:lblAlgn val="ctr"/>
        <c:lblOffset val="100"/>
        <c:noMultiLvlLbl val="0"/>
      </c:catAx>
      <c:valAx>
        <c:axId val="66682448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6682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5">
          <a:lumMod val="75000"/>
        </a:schemeClr>
      </a:solidFill>
      <a:round/>
    </a:ln>
    <a:effectLst/>
  </c:spPr>
  <c:txPr>
    <a:bodyPr/>
    <a:lstStyle/>
    <a:p>
      <a:pPr>
        <a:defRPr/>
      </a:pPr>
      <a:endParaRPr lang="es-E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n-US" b="1">
                <a:solidFill>
                  <a:sysClr val="windowText" lastClr="000000"/>
                </a:solidFill>
              </a:rPr>
              <a:t>SOLICITUDES DE RENOVACIONES DE MARCAS NACIONALES</a:t>
            </a:r>
          </a:p>
        </c:rich>
      </c:tx>
      <c:layout>
        <c:manualLayout>
          <c:xMode val="edge"/>
          <c:yMode val="edge"/>
          <c:x val="0.15358851717139418"/>
          <c:y val="3.7057728119180629E-2"/>
        </c:manualLayout>
      </c:layout>
      <c:overlay val="0"/>
      <c:spPr>
        <a:solidFill>
          <a:schemeClr val="accent6">
            <a:lumMod val="40000"/>
            <a:lumOff val="60000"/>
          </a:schemeClr>
        </a:solid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9.4745085971192217E-2"/>
          <c:y val="0.13853380818936892"/>
          <c:w val="0.87597978748448002"/>
          <c:h val="0.57075677059591234"/>
        </c:manualLayout>
      </c:layout>
      <c:lineChart>
        <c:grouping val="standard"/>
        <c:varyColors val="0"/>
        <c:ser>
          <c:idx val="0"/>
          <c:order val="0"/>
          <c:tx>
            <c:strRef>
              <c:f>'Marcas y NC'!$D$212</c:f>
              <c:strCache>
                <c:ptCount val="1"/>
                <c:pt idx="0">
                  <c:v>2021</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'Marcas y NC'!$C$214:$C$225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NC'!$D$214:$D$225</c:f>
              <c:numCache>
                <c:formatCode>#,##0</c:formatCode>
                <c:ptCount val="12"/>
                <c:pt idx="0">
                  <c:v>2749</c:v>
                </c:pt>
                <c:pt idx="1">
                  <c:v>3080</c:v>
                </c:pt>
                <c:pt idx="2">
                  <c:v>3188</c:v>
                </c:pt>
                <c:pt idx="3">
                  <c:v>2671</c:v>
                </c:pt>
                <c:pt idx="4">
                  <c:v>2800</c:v>
                </c:pt>
                <c:pt idx="5">
                  <c:v>2590</c:v>
                </c:pt>
                <c:pt idx="6">
                  <c:v>2264</c:v>
                </c:pt>
                <c:pt idx="7">
                  <c:v>1515</c:v>
                </c:pt>
                <c:pt idx="8">
                  <c:v>2518</c:v>
                </c:pt>
                <c:pt idx="9">
                  <c:v>2475</c:v>
                </c:pt>
                <c:pt idx="10">
                  <c:v>2737</c:v>
                </c:pt>
                <c:pt idx="11">
                  <c:v>2813</c:v>
                </c:pt>
              </c:numCache>
            </c:numRef>
          </c:val>
          <c:smooth val="0"/>
          <c:extLst>
            <c:ext xmlns:c16="http://schemas.microsoft.com/office/drawing/2014/chart" uri="{C3380CC4-5D6E-409C-BE32-E72D297353CC}">
              <c16:uniqueId val="{00000000-6177-4833-9022-26DE3E7B1585}"/>
            </c:ext>
          </c:extLst>
        </c:ser>
        <c:ser>
          <c:idx val="1"/>
          <c:order val="1"/>
          <c:tx>
            <c:strRef>
              <c:f>'Marcas y NC'!$E$212:$F$212</c:f>
              <c:strCache>
                <c:ptCount val="1"/>
                <c:pt idx="0">
                  <c:v>2022</c:v>
                </c:pt>
              </c:strCache>
            </c:strRef>
          </c:tx>
          <c:spPr>
            <a:ln w="28575" cap="rnd">
              <a:solidFill>
                <a:schemeClr val="accent1">
                  <a:lumMod val="75000"/>
                </a:schemeClr>
              </a:solidFill>
              <a:round/>
            </a:ln>
            <a:effectLst/>
          </c:spPr>
          <c:marker>
            <c:symbol val="circle"/>
            <c:size val="5"/>
            <c:spPr>
              <a:solidFill>
                <a:srgbClr val="356AB3"/>
              </a:solidFill>
              <a:ln w="9525">
                <a:solidFill>
                  <a:schemeClr val="accent1">
                    <a:lumMod val="75000"/>
                  </a:schemeClr>
                </a:solidFill>
              </a:ln>
              <a:effectLst/>
            </c:spPr>
          </c:marker>
          <c:cat>
            <c:strRef>
              <c:f>'Marcas y NC'!$C$214:$C$225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NC'!$E$214:$E$225</c:f>
              <c:numCache>
                <c:formatCode>#,##0</c:formatCode>
                <c:ptCount val="12"/>
                <c:pt idx="0">
                  <c:v>2642</c:v>
                </c:pt>
                <c:pt idx="1">
                  <c:v>2935</c:v>
                </c:pt>
                <c:pt idx="2">
                  <c:v>3121</c:v>
                </c:pt>
                <c:pt idx="3">
                  <c:v>2456</c:v>
                </c:pt>
                <c:pt idx="4">
                  <c:v>2896</c:v>
                </c:pt>
                <c:pt idx="5">
                  <c:v>2653</c:v>
                </c:pt>
                <c:pt idx="6">
                  <c:v>2162</c:v>
                </c:pt>
                <c:pt idx="7">
                  <c:v>1681</c:v>
                </c:pt>
                <c:pt idx="8">
                  <c:v>2760</c:v>
                </c:pt>
                <c:pt idx="9">
                  <c:v>2359</c:v>
                </c:pt>
                <c:pt idx="10">
                  <c:v>2581</c:v>
                </c:pt>
                <c:pt idx="11">
                  <c:v>2500</c:v>
                </c:pt>
              </c:numCache>
            </c:numRef>
          </c:val>
          <c:smooth val="0"/>
          <c:extLst>
            <c:ext xmlns:c16="http://schemas.microsoft.com/office/drawing/2014/chart" uri="{C3380CC4-5D6E-409C-BE32-E72D297353CC}">
              <c16:uniqueId val="{00000001-6177-4833-9022-26DE3E7B1585}"/>
            </c:ext>
          </c:extLst>
        </c:ser>
        <c:ser>
          <c:idx val="5"/>
          <c:order val="3"/>
          <c:tx>
            <c:strRef>
              <c:f>'Marcas y NC'!$G$212</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'Marcas y NC'!$C$214:$C$225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NC'!$G$214:$G$225</c:f>
              <c:numCache>
                <c:formatCode>#,##0</c:formatCode>
                <c:ptCount val="12"/>
                <c:pt idx="0">
                  <c:v>2992</c:v>
                </c:pt>
                <c:pt idx="1">
                  <c:v>2706</c:v>
                </c:pt>
                <c:pt idx="2">
                  <c:v>3128</c:v>
                </c:pt>
                <c:pt idx="3">
                  <c:v>2422</c:v>
                </c:pt>
                <c:pt idx="4">
                  <c:v>2996</c:v>
                </c:pt>
                <c:pt idx="5">
                  <c:v>2914</c:v>
                </c:pt>
                <c:pt idx="6">
                  <c:v>2096</c:v>
                </c:pt>
                <c:pt idx="7">
                  <c:v>1642</c:v>
                </c:pt>
                <c:pt idx="8">
                  <c:v>2492</c:v>
                </c:pt>
                <c:pt idx="9">
                  <c:v>2666</c:v>
                </c:pt>
                <c:pt idx="10">
                  <c:v>2662</c:v>
                </c:pt>
                <c:pt idx="11">
                  <c:v>2477</c:v>
                </c:pt>
              </c:numCache>
            </c:numRef>
          </c:val>
          <c:smooth val="0"/>
          <c:extLst>
            <c:ext xmlns:c16="http://schemas.microsoft.com/office/drawing/2014/chart" uri="{C3380CC4-5D6E-409C-BE32-E72D297353CC}">
              <c16:uniqueId val="{00000003-6177-4833-9022-26DE3E7B1585}"/>
            </c:ext>
          </c:extLst>
        </c:ser>
        <c:ser>
          <c:idx val="4"/>
          <c:order val="5"/>
          <c:tx>
            <c:strRef>
              <c:f>'Marcas y NC'!$I$212</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'Marcas y NC'!$C$214:$C$225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NC'!$I$214:$I$225</c:f>
              <c:numCache>
                <c:formatCode>#,##0</c:formatCode>
                <c:ptCount val="12"/>
                <c:pt idx="0">
                  <c:v>2983</c:v>
                </c:pt>
                <c:pt idx="1">
                  <c:v>3213</c:v>
                </c:pt>
                <c:pt idx="2">
                  <c:v>2717</c:v>
                </c:pt>
                <c:pt idx="3">
                  <c:v>3003</c:v>
                </c:pt>
                <c:pt idx="4">
                  <c:v>3062</c:v>
                </c:pt>
                <c:pt idx="5">
                  <c:v>2681</c:v>
                </c:pt>
                <c:pt idx="6">
                  <c:v>2486</c:v>
                </c:pt>
                <c:pt idx="7">
                  <c:v>1709</c:v>
                </c:pt>
                <c:pt idx="8">
                  <c:v>2552</c:v>
                </c:pt>
                <c:pt idx="9">
                  <c:v>3087</c:v>
                </c:pt>
                <c:pt idx="10">
                  <c:v>2742</c:v>
                </c:pt>
                <c:pt idx="11">
                  <c:v>2710</c:v>
                </c:pt>
              </c:numCache>
            </c:numRef>
          </c:val>
          <c:smooth val="0"/>
          <c:extLst>
            <c:ext xmlns:c16="http://schemas.microsoft.com/office/drawing/2014/chart" uri="{C3380CC4-5D6E-409C-BE32-E72D297353CC}">
              <c16:uniqueId val="{00000009-6A4E-44EB-A439-DE72D3930FA0}"/>
            </c:ext>
          </c:extLst>
        </c:ser>
        <c:dLbls>
          <c:showLegendKey val="0"/>
          <c:showVal val="0"/>
          <c:showCatName val="0"/>
          <c:showSerName val="0"/>
          <c:showPercent val="0"/>
          <c:showBubbleSize val="0"/>
        </c:dLbls>
        <c:marker val="1"/>
        <c:smooth val="0"/>
        <c:axId val="483010776"/>
        <c:axId val="483011104"/>
        <c:extLst>
          <c:ext xmlns:c15="http://schemas.microsoft.com/office/drawing/2012/chart" uri="{02D57815-91ED-43cb-92C2-25804820EDAC}">
            <c15:filteredLineSeries>
              <c15:ser>
                <c:idx val="3"/>
                <c:order val="2"/>
                <c:tx>
                  <c:strRef>
                    <c:extLst>
                      <c:ext uri="{02D57815-91ED-43cb-92C2-25804820EDAC}">
                        <c15:formulaRef>
                          <c15:sqref>'Marcas y NC'!$F$212:$F$213</c15:sqref>
                        </c15:formulaRef>
                      </c:ext>
                    </c:extLst>
                    <c:strCache>
                      <c:ptCount val="2"/>
                      <c:pt idx="0">
                        <c:v>2022</c:v>
                      </c:pt>
                      <c:pt idx="1">
                        <c:v>% Mens.</c:v>
                      </c:pt>
                    </c:strCache>
                  </c:strRef>
                </c:tx>
                <c:spPr>
                  <a:ln w="28575" cap="rnd">
                    <a:solidFill>
                      <a:schemeClr val="accent4"/>
                    </a:solidFill>
                    <a:round/>
                  </a:ln>
                  <a:effectLst/>
                </c:spPr>
                <c:marker>
                  <c:symbol val="circle"/>
                  <c:size val="5"/>
                  <c:spPr>
                    <a:solidFill>
                      <a:srgbClr val="8006A5"/>
                    </a:solidFill>
                    <a:ln w="9525">
                      <a:solidFill>
                        <a:srgbClr val="8006A5"/>
                      </a:solidFill>
                    </a:ln>
                    <a:effectLst/>
                  </c:spPr>
                </c:marker>
                <c:cat>
                  <c:strRef>
                    <c:extLst>
                      <c:ext uri="{02D57815-91ED-43cb-92C2-25804820EDAC}">
                        <c15:formulaRef>
                          <c15:sqref>'Marcas y NC'!$C$214:$C$225</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'Marcas y NC'!$F$214:$F$225</c15:sqref>
                        </c15:formulaRef>
                      </c:ext>
                    </c:extLst>
                    <c:numCache>
                      <c:formatCode>#,##0.0%;\-#,##0.0%</c:formatCode>
                      <c:ptCount val="12"/>
                      <c:pt idx="0">
                        <c:v>-3.8923244816296831E-2</c:v>
                      </c:pt>
                      <c:pt idx="1">
                        <c:v>-4.7077922077922052E-2</c:v>
                      </c:pt>
                      <c:pt idx="2">
                        <c:v>-2.1016311166875745E-2</c:v>
                      </c:pt>
                      <c:pt idx="3">
                        <c:v>-8.0494196929988715E-2</c:v>
                      </c:pt>
                      <c:pt idx="4">
                        <c:v>3.4285714285714253E-2</c:v>
                      </c:pt>
                      <c:pt idx="5">
                        <c:v>2.4324324324324298E-2</c:v>
                      </c:pt>
                      <c:pt idx="6">
                        <c:v>-4.5053003533568892E-2</c:v>
                      </c:pt>
                      <c:pt idx="7">
                        <c:v>0.10957095709570952</c:v>
                      </c:pt>
                      <c:pt idx="8">
                        <c:v>9.6108022239872914E-2</c:v>
                      </c:pt>
                      <c:pt idx="9">
                        <c:v>-4.6868686868686837E-2</c:v>
                      </c:pt>
                      <c:pt idx="10">
                        <c:v>-5.6996711728169558E-2</c:v>
                      </c:pt>
                      <c:pt idx="11">
                        <c:v>-0.11126910771418419</c:v>
                      </c:pt>
                    </c:numCache>
                  </c:numRef>
                </c:val>
                <c:smooth val="0"/>
                <c:extLst>
                  <c:ext xmlns:c16="http://schemas.microsoft.com/office/drawing/2014/chart" uri="{C3380CC4-5D6E-409C-BE32-E72D297353CC}">
                    <c16:uniqueId val="{00000002-6177-4833-9022-26DE3E7B1585}"/>
                  </c:ext>
                </c:extLst>
              </c15:ser>
            </c15:filteredLineSeries>
            <c15:filteredLineSeries>
              <c15:ser>
                <c:idx val="2"/>
                <c:order val="4"/>
                <c:tx>
                  <c:strRef>
                    <c:extLst xmlns:c15="http://schemas.microsoft.com/office/drawing/2012/chart">
                      <c:ext xmlns:c15="http://schemas.microsoft.com/office/drawing/2012/chart" uri="{02D57815-91ED-43cb-92C2-25804820EDAC}">
                        <c15:formulaRef>
                          <c15:sqref>'Marcas y NC'!$H$212:$H$213</c15:sqref>
                        </c15:formulaRef>
                      </c:ext>
                    </c:extLst>
                    <c:strCache>
                      <c:ptCount val="2"/>
                      <c:pt idx="0">
                        <c:v>2023</c:v>
                      </c:pt>
                      <c:pt idx="1">
                        <c:v>% Mens.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'Marcas y NC'!$C$214:$C$225</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'Marcas y NC'!$H$214:$H$225</c15:sqref>
                        </c15:formulaRef>
                      </c:ext>
                    </c:extLst>
                    <c:numCache>
                      <c:formatCode>#,##0.0%;\-#,##0.0%</c:formatCode>
                      <c:ptCount val="12"/>
                      <c:pt idx="0">
                        <c:v>0.1324753974261923</c:v>
                      </c:pt>
                      <c:pt idx="1">
                        <c:v>-7.802385008517887E-2</c:v>
                      </c:pt>
                      <c:pt idx="2">
                        <c:v>2.242870874719749E-3</c:v>
                      </c:pt>
                      <c:pt idx="3">
                        <c:v>-1.3843648208469062E-2</c:v>
                      </c:pt>
                      <c:pt idx="4">
                        <c:v>3.4530386740331487E-2</c:v>
                      </c:pt>
                      <c:pt idx="5">
                        <c:v>9.8379193366000761E-2</c:v>
                      </c:pt>
                      <c:pt idx="6">
                        <c:v>-3.0527289546716019E-2</c:v>
                      </c:pt>
                      <c:pt idx="7">
                        <c:v>-2.3200475907198093E-2</c:v>
                      </c:pt>
                      <c:pt idx="8">
                        <c:v>-9.710144927536235E-2</c:v>
                      </c:pt>
                      <c:pt idx="9">
                        <c:v>0.13013988978380664</c:v>
                      </c:pt>
                      <c:pt idx="10">
                        <c:v>3.1383184812088238E-2</c:v>
                      </c:pt>
                      <c:pt idx="11">
                        <c:v>-9.199999999999986E-3</c:v>
                      </c:pt>
                    </c:numCache>
                  </c:numRef>
                </c:val>
                <c:smooth val="0"/>
                <c:extLst xmlns:c15="http://schemas.microsoft.com/office/drawing/2012/chart">
                  <c:ext xmlns:c16="http://schemas.microsoft.com/office/drawing/2014/chart" uri="{C3380CC4-5D6E-409C-BE32-E72D297353CC}">
                    <c16:uniqueId val="{00000008-6A4E-44EB-A439-DE72D3930FA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'Marcas y NC'!$J$212:$J$213</c15:sqref>
                        </c15:formulaRef>
                      </c:ext>
                    </c:extLst>
                    <c:strCache>
                      <c:ptCount val="2"/>
                      <c:pt idx="0">
                        <c:v>2024</c:v>
                      </c:pt>
                      <c:pt idx="1">
                        <c:v>% Mens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'Marcas y NC'!$C$214:$C$225</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'Marcas y NC'!$J$214:$J$225</c15:sqref>
                        </c15:formulaRef>
                      </c:ext>
                    </c:extLst>
                    <c:numCache>
                      <c:formatCode>#,##0.0%;\-#,##0.0%</c:formatCode>
                      <c:ptCount val="12"/>
                      <c:pt idx="0">
                        <c:v>-3.0080213903743713E-3</c:v>
                      </c:pt>
                      <c:pt idx="1">
                        <c:v>0.18736141906873605</c:v>
                      </c:pt>
                      <c:pt idx="2">
                        <c:v>-0.13139386189258317</c:v>
                      </c:pt>
                      <c:pt idx="3">
                        <c:v>0.23988439306358389</c:v>
                      </c:pt>
                      <c:pt idx="4">
                        <c:v>2.2029372496662258E-2</c:v>
                      </c:pt>
                      <c:pt idx="5">
                        <c:v>-7.9958819492107036E-2</c:v>
                      </c:pt>
                      <c:pt idx="6">
                        <c:v>0.18606870229007644</c:v>
                      </c:pt>
                      <c:pt idx="7">
                        <c:v>4.0803897685748991E-2</c:v>
                      </c:pt>
                      <c:pt idx="8">
                        <c:v>2.4077046548956593E-2</c:v>
                      </c:pt>
                      <c:pt idx="9">
                        <c:v>0.15791447861965491</c:v>
                      </c:pt>
                      <c:pt idx="10">
                        <c:v>3.0052592036063031E-2</c:v>
                      </c:pt>
                      <c:pt idx="11">
                        <c:v>9.4065401695599515E-2</c:v>
                      </c:pt>
                    </c:numCache>
                  </c:numRef>
                </c:val>
                <c:smooth val="0"/>
                <c:extLst xmlns:c15="http://schemas.microsoft.com/office/drawing/2012/chart">
                  <c:ext xmlns:c16="http://schemas.microsoft.com/office/drawing/2014/chart" uri="{C3380CC4-5D6E-409C-BE32-E72D297353CC}">
                    <c16:uniqueId val="{0000000A-6A4E-44EB-A439-DE72D3930FA0}"/>
                  </c:ext>
                </c:extLst>
              </c15:ser>
            </c15:filteredLineSeries>
          </c:ext>
        </c:extLst>
      </c:lineChart>
      <c:catAx>
        <c:axId val="483010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483011104"/>
        <c:crosses val="autoZero"/>
        <c:auto val="1"/>
        <c:lblAlgn val="ctr"/>
        <c:lblOffset val="100"/>
        <c:noMultiLvlLbl val="0"/>
      </c:catAx>
      <c:valAx>
        <c:axId val="483011104"/>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crossAx val="483010776"/>
        <c:crosses val="autoZero"/>
        <c:crossBetween val="between"/>
        <c:majorUnit val="500"/>
      </c:valAx>
      <c:spPr>
        <a:solidFill>
          <a:schemeClr val="bg1"/>
        </a:solidFill>
        <a:ln>
          <a:noFill/>
        </a:ln>
        <a:effectLst/>
      </c:spPr>
    </c:plotArea>
    <c:legend>
      <c:legendPos val="b"/>
      <c:layout>
        <c:manualLayout>
          <c:xMode val="edge"/>
          <c:yMode val="edge"/>
          <c:x val="0.10654835658233074"/>
          <c:y val="0.8764459889441194"/>
          <c:w val="0.51638659962784517"/>
          <c:h val="6.2331427749613491E-2"/>
        </c:manualLayout>
      </c:layout>
      <c:overlay val="0"/>
      <c:spPr>
        <a:noFill/>
        <a:ln>
          <a:solidFill>
            <a:srgbClr val="00B050"/>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accent6">
        <a:lumMod val="40000"/>
        <a:lumOff val="60000"/>
      </a:schemeClr>
    </a:solidFill>
    <a:ln w="9525" cap="flat" cmpd="sng" algn="ctr">
      <a:solidFill>
        <a:schemeClr val="bg1"/>
      </a:solidFill>
      <a:round/>
    </a:ln>
    <a:effectLst/>
  </c:spPr>
  <c:txPr>
    <a:bodyPr/>
    <a:lstStyle/>
    <a:p>
      <a:pPr>
        <a:defRPr sz="1100"/>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CONCESIONES DE RENOVACIONES DE MARCAS</a:t>
            </a:r>
          </a:p>
        </c:rich>
      </c:tx>
      <c:layout>
        <c:manualLayout>
          <c:xMode val="edge"/>
          <c:yMode val="edge"/>
          <c:x val="0.16477803583904529"/>
          <c:y val="2.5157232704402517E-2"/>
        </c:manualLayout>
      </c:layout>
      <c:overlay val="0"/>
      <c:spPr>
        <a:solidFill>
          <a:schemeClr val="accent6">
            <a:lumMod val="20000"/>
            <a:lumOff val="80000"/>
          </a:schemeClr>
        </a:solid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7435563360335358E-2"/>
          <c:y val="0.12456255478923704"/>
          <c:w val="0.88636763313023936"/>
          <c:h val="0.5915222653430664"/>
        </c:manualLayout>
      </c:layout>
      <c:lineChart>
        <c:grouping val="standard"/>
        <c:varyColors val="0"/>
        <c:ser>
          <c:idx val="0"/>
          <c:order val="0"/>
          <c:tx>
            <c:strRef>
              <c:f>'Marcas y NC'!$D$258</c:f>
              <c:strCache>
                <c:ptCount val="1"/>
                <c:pt idx="0">
                  <c:v>2021</c:v>
                </c:pt>
              </c:strCache>
            </c:strRef>
          </c:tx>
          <c:spPr>
            <a:ln w="28575" cap="rnd">
              <a:solidFill>
                <a:schemeClr val="accent2"/>
              </a:solidFill>
              <a:round/>
            </a:ln>
            <a:effectLst/>
          </c:spPr>
          <c:marker>
            <c:symbol val="square"/>
            <c:size val="5"/>
            <c:spPr>
              <a:solidFill>
                <a:srgbClr val="F1872B"/>
              </a:solidFill>
              <a:ln w="9525">
                <a:solidFill>
                  <a:schemeClr val="accent2"/>
                </a:solidFill>
              </a:ln>
              <a:effectLst/>
            </c:spPr>
          </c:marker>
          <c:cat>
            <c:strRef>
              <c:f>'Marcas y NC'!$C$260:$C$271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NC'!$D$260:$D$271</c:f>
              <c:numCache>
                <c:formatCode>#,##0</c:formatCode>
                <c:ptCount val="12"/>
                <c:pt idx="0">
                  <c:v>1298</c:v>
                </c:pt>
                <c:pt idx="1">
                  <c:v>2095</c:v>
                </c:pt>
                <c:pt idx="2">
                  <c:v>2770</c:v>
                </c:pt>
                <c:pt idx="3">
                  <c:v>2363</c:v>
                </c:pt>
                <c:pt idx="4">
                  <c:v>2062</c:v>
                </c:pt>
                <c:pt idx="5">
                  <c:v>1892</c:v>
                </c:pt>
                <c:pt idx="6">
                  <c:v>1697</c:v>
                </c:pt>
                <c:pt idx="7">
                  <c:v>951</c:v>
                </c:pt>
                <c:pt idx="8">
                  <c:v>1486</c:v>
                </c:pt>
                <c:pt idx="9">
                  <c:v>2764</c:v>
                </c:pt>
                <c:pt idx="10">
                  <c:v>2601</c:v>
                </c:pt>
                <c:pt idx="11">
                  <c:v>2402</c:v>
                </c:pt>
              </c:numCache>
            </c:numRef>
          </c:val>
          <c:smooth val="0"/>
          <c:extLst>
            <c:ext xmlns:c16="http://schemas.microsoft.com/office/drawing/2014/chart" uri="{C3380CC4-5D6E-409C-BE32-E72D297353CC}">
              <c16:uniqueId val="{00000000-F4C8-4BFC-AF32-5C8C21CC27FF}"/>
            </c:ext>
          </c:extLst>
        </c:ser>
        <c:ser>
          <c:idx val="1"/>
          <c:order val="1"/>
          <c:tx>
            <c:strRef>
              <c:f>'Marcas y NC'!$E$258:$F$258</c:f>
              <c:strCache>
                <c:ptCount val="1"/>
                <c:pt idx="0">
                  <c:v>2022</c:v>
                </c:pt>
              </c:strCache>
            </c:strRef>
          </c:tx>
          <c:spPr>
            <a:ln w="28575" cap="rnd">
              <a:solidFill>
                <a:schemeClr val="accent1">
                  <a:lumMod val="75000"/>
                </a:schemeClr>
              </a:solidFill>
              <a:round/>
            </a:ln>
            <a:effectLst/>
          </c:spPr>
          <c:marker>
            <c:symbol val="circle"/>
            <c:size val="5"/>
            <c:spPr>
              <a:solidFill>
                <a:srgbClr val="356AB3"/>
              </a:solidFill>
              <a:ln w="9525">
                <a:solidFill>
                  <a:schemeClr val="accent1">
                    <a:lumMod val="75000"/>
                  </a:schemeClr>
                </a:solidFill>
              </a:ln>
              <a:effectLst/>
            </c:spPr>
          </c:marker>
          <c:cat>
            <c:strRef>
              <c:f>'Marcas y NC'!$C$260:$C$271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NC'!$E$260:$E$271</c:f>
              <c:numCache>
                <c:formatCode>#,##0</c:formatCode>
                <c:ptCount val="12"/>
                <c:pt idx="0">
                  <c:v>1462</c:v>
                </c:pt>
                <c:pt idx="1">
                  <c:v>3626</c:v>
                </c:pt>
                <c:pt idx="2">
                  <c:v>4164</c:v>
                </c:pt>
                <c:pt idx="3">
                  <c:v>3478</c:v>
                </c:pt>
                <c:pt idx="4">
                  <c:v>3392</c:v>
                </c:pt>
                <c:pt idx="5">
                  <c:v>3108</c:v>
                </c:pt>
                <c:pt idx="6">
                  <c:v>2475</c:v>
                </c:pt>
                <c:pt idx="7">
                  <c:v>1603</c:v>
                </c:pt>
                <c:pt idx="8">
                  <c:v>1509</c:v>
                </c:pt>
                <c:pt idx="9">
                  <c:v>3135</c:v>
                </c:pt>
                <c:pt idx="10">
                  <c:v>2955</c:v>
                </c:pt>
                <c:pt idx="11">
                  <c:v>1904</c:v>
                </c:pt>
              </c:numCache>
            </c:numRef>
          </c:val>
          <c:smooth val="0"/>
          <c:extLst>
            <c:ext xmlns:c16="http://schemas.microsoft.com/office/drawing/2014/chart" uri="{C3380CC4-5D6E-409C-BE32-E72D297353CC}">
              <c16:uniqueId val="{00000001-F4C8-4BFC-AF32-5C8C21CC27FF}"/>
            </c:ext>
          </c:extLst>
        </c:ser>
        <c:ser>
          <c:idx val="3"/>
          <c:order val="3"/>
          <c:tx>
            <c:strRef>
              <c:f>'Marcas y NC'!$G$258:$H$258</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'Marcas y NC'!$C$260:$C$271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NC'!$G$260:$G$271</c:f>
              <c:numCache>
                <c:formatCode>#,##0</c:formatCode>
                <c:ptCount val="12"/>
                <c:pt idx="0">
                  <c:v>1555</c:v>
                </c:pt>
                <c:pt idx="1">
                  <c:v>2395</c:v>
                </c:pt>
                <c:pt idx="2">
                  <c:v>3006</c:v>
                </c:pt>
                <c:pt idx="3">
                  <c:v>2666</c:v>
                </c:pt>
                <c:pt idx="4">
                  <c:v>3196</c:v>
                </c:pt>
                <c:pt idx="5">
                  <c:v>2733</c:v>
                </c:pt>
                <c:pt idx="6">
                  <c:v>2307</c:v>
                </c:pt>
                <c:pt idx="7">
                  <c:v>1270</c:v>
                </c:pt>
                <c:pt idx="8">
                  <c:v>1716</c:v>
                </c:pt>
                <c:pt idx="9">
                  <c:v>3255</c:v>
                </c:pt>
                <c:pt idx="10">
                  <c:v>3055</c:v>
                </c:pt>
                <c:pt idx="11">
                  <c:v>2314</c:v>
                </c:pt>
              </c:numCache>
            </c:numRef>
          </c:val>
          <c:smooth val="0"/>
          <c:extLst>
            <c:ext xmlns:c16="http://schemas.microsoft.com/office/drawing/2014/chart" uri="{C3380CC4-5D6E-409C-BE32-E72D297353CC}">
              <c16:uniqueId val="{00000005-F4C8-4BFC-AF32-5C8C21CC27FF}"/>
            </c:ext>
          </c:extLst>
        </c:ser>
        <c:ser>
          <c:idx val="5"/>
          <c:order val="5"/>
          <c:tx>
            <c:strRef>
              <c:f>'Marcas y NC'!$I$258:$J$258</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'Marcas y NC'!$C$260:$C$271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NC'!$I$260:$I$271</c:f>
              <c:numCache>
                <c:formatCode>#,##0</c:formatCode>
                <c:ptCount val="12"/>
                <c:pt idx="0">
                  <c:v>1855</c:v>
                </c:pt>
                <c:pt idx="1">
                  <c:v>2725</c:v>
                </c:pt>
                <c:pt idx="2">
                  <c:v>2613</c:v>
                </c:pt>
                <c:pt idx="3">
                  <c:v>3132</c:v>
                </c:pt>
                <c:pt idx="4">
                  <c:v>2944</c:v>
                </c:pt>
                <c:pt idx="5">
                  <c:v>3155</c:v>
                </c:pt>
                <c:pt idx="6">
                  <c:v>2623</c:v>
                </c:pt>
                <c:pt idx="7">
                  <c:v>1403</c:v>
                </c:pt>
                <c:pt idx="8">
                  <c:v>1410</c:v>
                </c:pt>
                <c:pt idx="9">
                  <c:v>3252</c:v>
                </c:pt>
                <c:pt idx="10">
                  <c:v>3199</c:v>
                </c:pt>
                <c:pt idx="11">
                  <c:v>2652</c:v>
                </c:pt>
              </c:numCache>
            </c:numRef>
          </c:val>
          <c:smooth val="0"/>
          <c:extLst>
            <c:ext xmlns:c16="http://schemas.microsoft.com/office/drawing/2014/chart" uri="{C3380CC4-5D6E-409C-BE32-E72D297353CC}">
              <c16:uniqueId val="{00000003-A617-4475-8D1E-3C0FE667C1AC}"/>
            </c:ext>
          </c:extLst>
        </c:ser>
        <c:dLbls>
          <c:showLegendKey val="0"/>
          <c:showVal val="0"/>
          <c:showCatName val="0"/>
          <c:showSerName val="0"/>
          <c:showPercent val="0"/>
          <c:showBubbleSize val="0"/>
        </c:dLbls>
        <c:marker val="1"/>
        <c:smooth val="0"/>
        <c:axId val="494790864"/>
        <c:axId val="494790536"/>
        <c:extLst>
          <c:ext xmlns:c15="http://schemas.microsoft.com/office/drawing/2012/chart" uri="{02D57815-91ED-43cb-92C2-25804820EDAC}">
            <c15:filteredLineSeries>
              <c15:ser>
                <c:idx val="2"/>
                <c:order val="2"/>
                <c:tx>
                  <c:strRef>
                    <c:extLst>
                      <c:ext uri="{02D57815-91ED-43cb-92C2-25804820EDAC}">
                        <c15:formulaRef>
                          <c15:sqref>'Marcas y NC'!$G$258:$H$258</c15:sqref>
                        </c15:formulaRef>
                      </c:ext>
                    </c:extLst>
                    <c:strCache>
                      <c:ptCount val="1"/>
                      <c:pt idx="0">
                        <c:v>2023</c:v>
                      </c:pt>
                    </c:strCache>
                  </c:strRef>
                </c:tx>
                <c:spPr>
                  <a:ln w="28575" cap="rnd">
                    <a:solidFill>
                      <a:schemeClr val="accent3"/>
                    </a:solidFill>
                    <a:round/>
                  </a:ln>
                  <a:effectLst/>
                </c:spPr>
                <c:marker>
                  <c:symbol val="circle"/>
                  <c:size val="5"/>
                  <c:spPr>
                    <a:solidFill>
                      <a:srgbClr val="8006A5"/>
                    </a:solidFill>
                    <a:ln w="9525">
                      <a:solidFill>
                        <a:srgbClr val="8006A5"/>
                      </a:solidFill>
                    </a:ln>
                    <a:effectLst/>
                  </c:spPr>
                </c:marker>
                <c:cat>
                  <c:strRef>
                    <c:extLst>
                      <c:ext uri="{02D57815-91ED-43cb-92C2-25804820EDAC}">
                        <c15:formulaRef>
                          <c15:sqref>'Marcas y NC'!$C$260:$C$271</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'Marcas y NC'!$F$260:$F$271</c15:sqref>
                        </c15:formulaRef>
                      </c:ext>
                    </c:extLst>
                    <c:numCache>
                      <c:formatCode>#,##0.0%;\-#,##0.0%</c:formatCode>
                      <c:ptCount val="12"/>
                      <c:pt idx="0">
                        <c:v>0.12634822804314338</c:v>
                      </c:pt>
                      <c:pt idx="1">
                        <c:v>0.73078758949880673</c:v>
                      </c:pt>
                      <c:pt idx="2">
                        <c:v>0.50324909747292423</c:v>
                      </c:pt>
                      <c:pt idx="3">
                        <c:v>0.47185780787135001</c:v>
                      </c:pt>
                      <c:pt idx="4">
                        <c:v>0.64500484966052385</c:v>
                      </c:pt>
                      <c:pt idx="5">
                        <c:v>0.64270613107822405</c:v>
                      </c:pt>
                      <c:pt idx="6">
                        <c:v>0.45845609899823225</c:v>
                      </c:pt>
                      <c:pt idx="7">
                        <c:v>0.6855941114616193</c:v>
                      </c:pt>
                      <c:pt idx="8">
                        <c:v>1.5477792732166984E-2</c:v>
                      </c:pt>
                      <c:pt idx="9">
                        <c:v>0.13422575976845152</c:v>
                      </c:pt>
                      <c:pt idx="10">
                        <c:v>0.13610149942329874</c:v>
                      </c:pt>
                      <c:pt idx="11">
                        <c:v>-0.20732722731057451</c:v>
                      </c:pt>
                    </c:numCache>
                  </c:numRef>
                </c:val>
                <c:smooth val="0"/>
                <c:extLst>
                  <c:ext xmlns:c16="http://schemas.microsoft.com/office/drawing/2014/chart" uri="{C3380CC4-5D6E-409C-BE32-E72D297353CC}">
                    <c16:uniqueId val="{00000002-F4C8-4BFC-AF32-5C8C21CC27F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'Marcas y NC'!$H$258:$H$259</c15:sqref>
                        </c15:formulaRef>
                      </c:ext>
                    </c:extLst>
                    <c:strCache>
                      <c:ptCount val="2"/>
                      <c:pt idx="0">
                        <c:v>2023</c:v>
                      </c:pt>
                      <c:pt idx="1">
                        <c:v>% Mens.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'Marcas y NC'!$C$260:$C$271</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'Marcas y NC'!$H$260:$H$271</c15:sqref>
                        </c15:formulaRef>
                      </c:ext>
                    </c:extLst>
                    <c:numCache>
                      <c:formatCode>#,##0.0%;\-#,##0.0%</c:formatCode>
                      <c:ptCount val="12"/>
                      <c:pt idx="0">
                        <c:v>6.3611491108071183E-2</c:v>
                      </c:pt>
                      <c:pt idx="1">
                        <c:v>-0.33949255377826804</c:v>
                      </c:pt>
                      <c:pt idx="2">
                        <c:v>-0.27809798270893371</c:v>
                      </c:pt>
                      <c:pt idx="3">
                        <c:v>-0.23346751006325472</c:v>
                      </c:pt>
                      <c:pt idx="4">
                        <c:v>-5.7783018867924474E-2</c:v>
                      </c:pt>
                      <c:pt idx="5">
                        <c:v>-0.12065637065637069</c:v>
                      </c:pt>
                      <c:pt idx="6">
                        <c:v>-6.7878787878787872E-2</c:v>
                      </c:pt>
                      <c:pt idx="7">
                        <c:v>-0.20773549594510288</c:v>
                      </c:pt>
                      <c:pt idx="8">
                        <c:v>0.1371769383697814</c:v>
                      </c:pt>
                      <c:pt idx="9">
                        <c:v>3.8277511961722466E-2</c:v>
                      </c:pt>
                      <c:pt idx="10">
                        <c:v>3.384094754653133E-2</c:v>
                      </c:pt>
                      <c:pt idx="11">
                        <c:v>0.21533613445378141</c:v>
                      </c:pt>
                    </c:numCache>
                  </c:numRef>
                </c:val>
                <c:smooth val="0"/>
                <c:extLst xmlns:c15="http://schemas.microsoft.com/office/drawing/2012/chart">
                  <c:ext xmlns:c16="http://schemas.microsoft.com/office/drawing/2014/chart" uri="{C3380CC4-5D6E-409C-BE32-E72D297353CC}">
                    <c16:uniqueId val="{00000002-A617-4475-8D1E-3C0FE667C1A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'Marcas y NC'!$J$258:$J$259</c15:sqref>
                        </c15:formulaRef>
                      </c:ext>
                    </c:extLst>
                    <c:strCache>
                      <c:ptCount val="2"/>
                      <c:pt idx="0">
                        <c:v>2024</c:v>
                      </c:pt>
                      <c:pt idx="1">
                        <c:v>% Mens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'Marcas y NC'!$C$260:$C$271</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'Marcas y NC'!$J$260:$J$271</c15:sqref>
                        </c15:formulaRef>
                      </c:ext>
                    </c:extLst>
                    <c:numCache>
                      <c:formatCode>#,##0.0%;\-#,##0.0%</c:formatCode>
                      <c:ptCount val="12"/>
                      <c:pt idx="0">
                        <c:v>0.19292604501607724</c:v>
                      </c:pt>
                      <c:pt idx="1">
                        <c:v>0.13778705636743216</c:v>
                      </c:pt>
                      <c:pt idx="2">
                        <c:v>-0.13073852295409183</c:v>
                      </c:pt>
                      <c:pt idx="3">
                        <c:v>0.17479369842460613</c:v>
                      </c:pt>
                      <c:pt idx="4">
                        <c:v>-7.8848560700876091E-2</c:v>
                      </c:pt>
                      <c:pt idx="5">
                        <c:v>0.15440907427735096</c:v>
                      </c:pt>
                      <c:pt idx="6">
                        <c:v>0.13697442566103168</c:v>
                      </c:pt>
                      <c:pt idx="7">
                        <c:v>0.10472440944881889</c:v>
                      </c:pt>
                      <c:pt idx="8">
                        <c:v>-0.17832167832167833</c:v>
                      </c:pt>
                      <c:pt idx="9">
                        <c:v>-9.2165898617513342E-4</c:v>
                      </c:pt>
                      <c:pt idx="10">
                        <c:v>4.7135842880523748E-2</c:v>
                      </c:pt>
                      <c:pt idx="11">
                        <c:v>0.14606741573033699</c:v>
                      </c:pt>
                    </c:numCache>
                  </c:numRef>
                </c:val>
                <c:smooth val="0"/>
                <c:extLst xmlns:c15="http://schemas.microsoft.com/office/drawing/2012/chart">
                  <c:ext xmlns:c16="http://schemas.microsoft.com/office/drawing/2014/chart" uri="{C3380CC4-5D6E-409C-BE32-E72D297353CC}">
                    <c16:uniqueId val="{00000004-A617-4475-8D1E-3C0FE667C1AC}"/>
                  </c:ext>
                </c:extLst>
              </c15:ser>
            </c15:filteredLineSeries>
          </c:ext>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0.1098152633400027"/>
          <c:y val="0.8913239990767815"/>
          <c:w val="0.51282873832522635"/>
          <c:h val="7.5819343336799877E-2"/>
        </c:manualLayout>
      </c:layout>
      <c:overlay val="0"/>
      <c:spPr>
        <a:noFill/>
        <a:ln>
          <a:solidFill>
            <a:srgbClr val="00B050"/>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accent6">
        <a:lumMod val="20000"/>
        <a:lumOff val="80000"/>
      </a:schemeClr>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Expedientes resueltos de Renovaciones de Marcas en 2024</a:t>
            </a:r>
          </a:p>
        </c:rich>
      </c:tx>
      <c:layout>
        <c:manualLayout>
          <c:xMode val="edge"/>
          <c:yMode val="edge"/>
          <c:x val="6.0378010599642713E-2"/>
          <c:y val="4.324994380912812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325297083295068"/>
          <c:y val="0.25166495256128207"/>
          <c:w val="0.43173201311060455"/>
          <c:h val="0.68681046989190908"/>
        </c:manualLayout>
      </c:layout>
      <c:pieChart>
        <c:varyColors val="1"/>
        <c:ser>
          <c:idx val="3"/>
          <c:order val="0"/>
          <c:tx>
            <c:v>Resoluciones de Renovaciones Marcas</c:v>
          </c:tx>
          <c:spPr>
            <a:solidFill>
              <a:srgbClr val="E6CDFF"/>
            </a:solidFill>
          </c:spPr>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63BA-48AB-A725-498C5338E31E}"/>
              </c:ext>
            </c:extLst>
          </c:dPt>
          <c:dPt>
            <c:idx val="1"/>
            <c:bubble3D val="0"/>
            <c:spPr>
              <a:solidFill>
                <a:srgbClr val="E6CDFF"/>
              </a:solidFill>
              <a:ln w="19050">
                <a:solidFill>
                  <a:schemeClr val="lt1"/>
                </a:solidFill>
              </a:ln>
              <a:effectLst/>
            </c:spPr>
            <c:extLst>
              <c:ext xmlns:c16="http://schemas.microsoft.com/office/drawing/2014/chart" uri="{C3380CC4-5D6E-409C-BE32-E72D297353CC}">
                <c16:uniqueId val="{00000003-63BA-48AB-A725-498C5338E31E}"/>
              </c:ext>
            </c:extLst>
          </c:dPt>
          <c:dLbls>
            <c:dLbl>
              <c:idx val="0"/>
              <c:layout>
                <c:manualLayout>
                  <c:x val="0.1099002294926895"/>
                  <c:y val="-0.12774825727429232"/>
                </c:manualLayout>
              </c:layout>
              <c:showLegendKey val="0"/>
              <c:showVal val="0"/>
              <c:showCatName val="1"/>
              <c:showSerName val="0"/>
              <c:showPercent val="1"/>
              <c:showBubbleSize val="0"/>
              <c:extLst>
                <c:ext xmlns:c15="http://schemas.microsoft.com/office/drawing/2012/chart" uri="{CE6537A1-D6FC-4f65-9D91-7224C49458BB}">
                  <c15:layout>
                    <c:manualLayout>
                      <c:w val="0.22121880219398354"/>
                      <c:h val="0.16964807486667438"/>
                    </c:manualLayout>
                  </c15:layout>
                </c:ext>
                <c:ext xmlns:c16="http://schemas.microsoft.com/office/drawing/2014/chart" uri="{C3380CC4-5D6E-409C-BE32-E72D297353CC}">
                  <c16:uniqueId val="{00000001-63BA-48AB-A725-498C5338E31E}"/>
                </c:ext>
              </c:extLst>
            </c:dLbl>
            <c:dLbl>
              <c:idx val="1"/>
              <c:layout>
                <c:manualLayout>
                  <c:x val="0.15921747865307956"/>
                  <c:y val="-0.16797563018914188"/>
                </c:manualLayout>
              </c:layout>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26626899677650701"/>
                      <c:h val="0.22229973288694993"/>
                    </c:manualLayout>
                  </c15:layout>
                </c:ext>
                <c:ext xmlns:c16="http://schemas.microsoft.com/office/drawing/2014/chart" uri="{C3380CC4-5D6E-409C-BE32-E72D297353CC}">
                  <c16:uniqueId val="{00000003-63BA-48AB-A725-498C5338E31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'Marcas y NC'!$G$294:$G$295</c:f>
              <c:strCache>
                <c:ptCount val="2"/>
                <c:pt idx="0">
                  <c:v>Denegaciones</c:v>
                </c:pt>
                <c:pt idx="1">
                  <c:v>Concesiones</c:v>
                </c:pt>
              </c:strCache>
            </c:strRef>
          </c:cat>
          <c:val>
            <c:numRef>
              <c:f>'Marcas y NC'!$F$294:$F$295</c:f>
              <c:numCache>
                <c:formatCode>#,##0</c:formatCode>
                <c:ptCount val="2"/>
                <c:pt idx="0">
                  <c:v>208</c:v>
                </c:pt>
                <c:pt idx="1">
                  <c:v>30963</c:v>
                </c:pt>
              </c:numCache>
            </c:numRef>
          </c:val>
          <c:extLst>
            <c:ext xmlns:c16="http://schemas.microsoft.com/office/drawing/2014/chart" uri="{C3380CC4-5D6E-409C-BE32-E72D297353CC}">
              <c16:uniqueId val="{00000008-63BA-48AB-A725-498C5338E31E}"/>
            </c:ext>
          </c:extLst>
        </c:ser>
        <c:dLbls>
          <c:showLegendKey val="0"/>
          <c:showVal val="0"/>
          <c:showCatName val="0"/>
          <c:showSerName val="0"/>
          <c:showPercent val="0"/>
          <c:showBubbleSize val="0"/>
          <c:showLeaderLines val="1"/>
        </c:dLbls>
        <c:firstSliceAng val="7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n-US" b="1">
                <a:solidFill>
                  <a:sysClr val="windowText" lastClr="000000"/>
                </a:solidFill>
              </a:rPr>
              <a:t>SOLICITUDES DE RENOVACIONES DE NOMBRES COMERCIALES</a:t>
            </a:r>
          </a:p>
        </c:rich>
      </c:tx>
      <c:layout>
        <c:manualLayout>
          <c:xMode val="edge"/>
          <c:yMode val="edge"/>
          <c:x val="0.17847283374183459"/>
          <c:y val="2.7975524720065776E-2"/>
        </c:manualLayout>
      </c:layout>
      <c:overlay val="0"/>
      <c:spPr>
        <a:solidFill>
          <a:srgbClr val="FFCCFF"/>
        </a:solid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6.0487255598629851E-2"/>
          <c:y val="0.17084938202672523"/>
          <c:w val="0.90513656730579106"/>
          <c:h val="0.5265870917612141"/>
        </c:manualLayout>
      </c:layout>
      <c:lineChart>
        <c:grouping val="standard"/>
        <c:varyColors val="0"/>
        <c:ser>
          <c:idx val="0"/>
          <c:order val="0"/>
          <c:tx>
            <c:strRef>
              <c:f>'Marcas y NC'!$D$318</c:f>
              <c:strCache>
                <c:ptCount val="1"/>
                <c:pt idx="0">
                  <c:v>2021</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strRef>
              <c:f>'Marcas y NC'!$C$320:$C$331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NC'!$D$320:$D$331</c:f>
              <c:numCache>
                <c:formatCode>#,##0</c:formatCode>
                <c:ptCount val="12"/>
                <c:pt idx="0">
                  <c:v>211</c:v>
                </c:pt>
                <c:pt idx="1">
                  <c:v>290</c:v>
                </c:pt>
                <c:pt idx="2">
                  <c:v>299</c:v>
                </c:pt>
                <c:pt idx="3">
                  <c:v>237</c:v>
                </c:pt>
                <c:pt idx="4">
                  <c:v>274</c:v>
                </c:pt>
                <c:pt idx="5">
                  <c:v>202</c:v>
                </c:pt>
                <c:pt idx="6">
                  <c:v>185</c:v>
                </c:pt>
                <c:pt idx="7">
                  <c:v>135</c:v>
                </c:pt>
                <c:pt idx="8">
                  <c:v>255</c:v>
                </c:pt>
                <c:pt idx="9">
                  <c:v>215</c:v>
                </c:pt>
                <c:pt idx="10">
                  <c:v>272</c:v>
                </c:pt>
                <c:pt idx="11">
                  <c:v>214</c:v>
                </c:pt>
              </c:numCache>
            </c:numRef>
          </c:val>
          <c:smooth val="0"/>
          <c:extLst>
            <c:ext xmlns:c16="http://schemas.microsoft.com/office/drawing/2014/chart" uri="{C3380CC4-5D6E-409C-BE32-E72D297353CC}">
              <c16:uniqueId val="{00000000-BA58-4D49-B191-D7D7F7E176D6}"/>
            </c:ext>
          </c:extLst>
        </c:ser>
        <c:ser>
          <c:idx val="1"/>
          <c:order val="1"/>
          <c:tx>
            <c:strRef>
              <c:f>'Marcas y NC'!$E$318:$F$318</c:f>
              <c:strCache>
                <c:ptCount val="1"/>
                <c:pt idx="0">
                  <c:v>2022</c:v>
                </c:pt>
              </c:strCache>
            </c:strRef>
          </c:tx>
          <c:spPr>
            <a:ln w="28575" cap="rnd">
              <a:solidFill>
                <a:schemeClr val="accent1">
                  <a:lumMod val="75000"/>
                </a:schemeClr>
              </a:solidFill>
              <a:round/>
            </a:ln>
            <a:effectLst/>
          </c:spPr>
          <c:marker>
            <c:symbol val="circle"/>
            <c:size val="5"/>
            <c:spPr>
              <a:solidFill>
                <a:schemeClr val="accent1">
                  <a:lumMod val="75000"/>
                </a:schemeClr>
              </a:solidFill>
              <a:ln w="9525">
                <a:solidFill>
                  <a:schemeClr val="accent1">
                    <a:lumMod val="75000"/>
                  </a:schemeClr>
                </a:solidFill>
              </a:ln>
              <a:effectLst/>
            </c:spPr>
          </c:marker>
          <c:cat>
            <c:strRef>
              <c:f>'Marcas y NC'!$C$320:$C$331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NC'!$E$320:$E$331</c:f>
              <c:numCache>
                <c:formatCode>#,##0</c:formatCode>
                <c:ptCount val="12"/>
                <c:pt idx="0">
                  <c:v>265</c:v>
                </c:pt>
                <c:pt idx="1">
                  <c:v>252</c:v>
                </c:pt>
                <c:pt idx="2">
                  <c:v>269</c:v>
                </c:pt>
                <c:pt idx="3">
                  <c:v>228</c:v>
                </c:pt>
                <c:pt idx="4">
                  <c:v>300</c:v>
                </c:pt>
                <c:pt idx="5">
                  <c:v>296</c:v>
                </c:pt>
                <c:pt idx="6">
                  <c:v>255</c:v>
                </c:pt>
                <c:pt idx="7">
                  <c:v>152</c:v>
                </c:pt>
                <c:pt idx="8">
                  <c:v>262</c:v>
                </c:pt>
                <c:pt idx="9">
                  <c:v>206</c:v>
                </c:pt>
                <c:pt idx="10">
                  <c:v>260</c:v>
                </c:pt>
                <c:pt idx="11">
                  <c:v>199</c:v>
                </c:pt>
              </c:numCache>
            </c:numRef>
          </c:val>
          <c:smooth val="0"/>
          <c:extLst>
            <c:ext xmlns:c16="http://schemas.microsoft.com/office/drawing/2014/chart" uri="{C3380CC4-5D6E-409C-BE32-E72D297353CC}">
              <c16:uniqueId val="{00000001-BA58-4D49-B191-D7D7F7E176D6}"/>
            </c:ext>
          </c:extLst>
        </c:ser>
        <c:ser>
          <c:idx val="5"/>
          <c:order val="3"/>
          <c:tx>
            <c:strRef>
              <c:f>'Marcas y NC'!$G$318</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'Marcas y NC'!$C$320:$C$331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NC'!$G$320:$G$331</c:f>
              <c:numCache>
                <c:formatCode>#,##0</c:formatCode>
                <c:ptCount val="12"/>
                <c:pt idx="0">
                  <c:v>249</c:v>
                </c:pt>
                <c:pt idx="1">
                  <c:v>244</c:v>
                </c:pt>
                <c:pt idx="2">
                  <c:v>248</c:v>
                </c:pt>
                <c:pt idx="3">
                  <c:v>205</c:v>
                </c:pt>
                <c:pt idx="4">
                  <c:v>306</c:v>
                </c:pt>
                <c:pt idx="5">
                  <c:v>266</c:v>
                </c:pt>
                <c:pt idx="6">
                  <c:v>173</c:v>
                </c:pt>
                <c:pt idx="7">
                  <c:v>162</c:v>
                </c:pt>
                <c:pt idx="8">
                  <c:v>266</c:v>
                </c:pt>
                <c:pt idx="9">
                  <c:v>274</c:v>
                </c:pt>
                <c:pt idx="10">
                  <c:v>299</c:v>
                </c:pt>
                <c:pt idx="11">
                  <c:v>240</c:v>
                </c:pt>
              </c:numCache>
            </c:numRef>
          </c:val>
          <c:smooth val="0"/>
          <c:extLst>
            <c:ext xmlns:c16="http://schemas.microsoft.com/office/drawing/2014/chart" uri="{C3380CC4-5D6E-409C-BE32-E72D297353CC}">
              <c16:uniqueId val="{00000003-BA58-4D49-B191-D7D7F7E176D6}"/>
            </c:ext>
          </c:extLst>
        </c:ser>
        <c:ser>
          <c:idx val="4"/>
          <c:order val="5"/>
          <c:tx>
            <c:strRef>
              <c:f>'Marcas y NC'!$I$318</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'Marcas y NC'!$C$320:$C$331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NC'!$I$320:$I$331</c:f>
              <c:numCache>
                <c:formatCode>#,##0</c:formatCode>
                <c:ptCount val="12"/>
                <c:pt idx="0">
                  <c:v>285</c:v>
                </c:pt>
                <c:pt idx="1">
                  <c:v>309</c:v>
                </c:pt>
                <c:pt idx="2">
                  <c:v>274</c:v>
                </c:pt>
                <c:pt idx="3">
                  <c:v>292</c:v>
                </c:pt>
                <c:pt idx="4">
                  <c:v>311</c:v>
                </c:pt>
                <c:pt idx="5">
                  <c:v>234</c:v>
                </c:pt>
                <c:pt idx="6">
                  <c:v>190</c:v>
                </c:pt>
                <c:pt idx="7">
                  <c:v>135</c:v>
                </c:pt>
                <c:pt idx="8">
                  <c:v>263</c:v>
                </c:pt>
                <c:pt idx="9">
                  <c:v>288</c:v>
                </c:pt>
                <c:pt idx="10">
                  <c:v>270</c:v>
                </c:pt>
                <c:pt idx="11">
                  <c:v>232</c:v>
                </c:pt>
              </c:numCache>
            </c:numRef>
          </c:val>
          <c:smooth val="0"/>
          <c:extLst>
            <c:ext xmlns:c16="http://schemas.microsoft.com/office/drawing/2014/chart" uri="{C3380CC4-5D6E-409C-BE32-E72D297353CC}">
              <c16:uniqueId val="{00000001-D5BE-4878-9201-2EFD82CEA1FD}"/>
            </c:ext>
          </c:extLst>
        </c:ser>
        <c:dLbls>
          <c:showLegendKey val="0"/>
          <c:showVal val="0"/>
          <c:showCatName val="0"/>
          <c:showSerName val="0"/>
          <c:showPercent val="0"/>
          <c:showBubbleSize val="0"/>
        </c:dLbls>
        <c:marker val="1"/>
        <c:smooth val="0"/>
        <c:axId val="483010776"/>
        <c:axId val="483011104"/>
        <c:extLst>
          <c:ext xmlns:c15="http://schemas.microsoft.com/office/drawing/2012/chart" uri="{02D57815-91ED-43cb-92C2-25804820EDAC}">
            <c15:filteredLineSeries>
              <c15:ser>
                <c:idx val="3"/>
                <c:order val="2"/>
                <c:tx>
                  <c:strRef>
                    <c:extLst>
                      <c:ext uri="{02D57815-91ED-43cb-92C2-25804820EDAC}">
                        <c15:formulaRef>
                          <c15:sqref>'Marcas y NC'!$F$318:$F$319</c15:sqref>
                        </c15:formulaRef>
                      </c:ext>
                    </c:extLst>
                    <c:strCache>
                      <c:ptCount val="2"/>
                      <c:pt idx="0">
                        <c:v>2022</c:v>
                      </c:pt>
                      <c:pt idx="1">
                        <c:v>% Mens.</c:v>
                      </c:pt>
                    </c:strCache>
                  </c:strRef>
                </c:tx>
                <c:spPr>
                  <a:ln w="28575" cap="rnd">
                    <a:solidFill>
                      <a:schemeClr val="accent4"/>
                    </a:solidFill>
                    <a:round/>
                  </a:ln>
                  <a:effectLst/>
                </c:spPr>
                <c:marker>
                  <c:symbol val="circle"/>
                  <c:size val="5"/>
                  <c:spPr>
                    <a:solidFill>
                      <a:srgbClr val="8006A5"/>
                    </a:solidFill>
                    <a:ln w="12700">
                      <a:solidFill>
                        <a:srgbClr val="8006A5"/>
                      </a:solidFill>
                    </a:ln>
                    <a:effectLst/>
                  </c:spPr>
                </c:marker>
                <c:cat>
                  <c:strRef>
                    <c:extLst>
                      <c:ext uri="{02D57815-91ED-43cb-92C2-25804820EDAC}">
                        <c15:formulaRef>
                          <c15:sqref>'Marcas y NC'!$C$320:$C$331</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'Marcas y NC'!$F$320:$F$331</c15:sqref>
                        </c15:formulaRef>
                      </c:ext>
                    </c:extLst>
                    <c:numCache>
                      <c:formatCode>#,##0.0%;\-#,##0.0%</c:formatCode>
                      <c:ptCount val="12"/>
                      <c:pt idx="0">
                        <c:v>0.25592417061611372</c:v>
                      </c:pt>
                      <c:pt idx="1">
                        <c:v>-0.13103448275862073</c:v>
                      </c:pt>
                      <c:pt idx="2">
                        <c:v>-0.10033444816053516</c:v>
                      </c:pt>
                      <c:pt idx="3">
                        <c:v>-3.7974683544303778E-2</c:v>
                      </c:pt>
                      <c:pt idx="4">
                        <c:v>9.4890510948905105E-2</c:v>
                      </c:pt>
                      <c:pt idx="5">
                        <c:v>0.46534653465346532</c:v>
                      </c:pt>
                      <c:pt idx="6">
                        <c:v>0.37837837837837829</c:v>
                      </c:pt>
                      <c:pt idx="7">
                        <c:v>0.125925925925926</c:v>
                      </c:pt>
                      <c:pt idx="8">
                        <c:v>2.7450980392156765E-2</c:v>
                      </c:pt>
                      <c:pt idx="9">
                        <c:v>-4.1860465116279055E-2</c:v>
                      </c:pt>
                      <c:pt idx="10">
                        <c:v>-4.4117647058823484E-2</c:v>
                      </c:pt>
                      <c:pt idx="11">
                        <c:v>-7.0093457943925186E-2</c:v>
                      </c:pt>
                    </c:numCache>
                  </c:numRef>
                </c:val>
                <c:smooth val="0"/>
                <c:extLst>
                  <c:ext xmlns:c16="http://schemas.microsoft.com/office/drawing/2014/chart" uri="{C3380CC4-5D6E-409C-BE32-E72D297353CC}">
                    <c16:uniqueId val="{00000002-BA58-4D49-B191-D7D7F7E176D6}"/>
                  </c:ext>
                </c:extLst>
              </c15:ser>
            </c15:filteredLineSeries>
            <c15:filteredLineSeries>
              <c15:ser>
                <c:idx val="2"/>
                <c:order val="4"/>
                <c:tx>
                  <c:strRef>
                    <c:extLst xmlns:c15="http://schemas.microsoft.com/office/drawing/2012/chart">
                      <c:ext xmlns:c15="http://schemas.microsoft.com/office/drawing/2012/chart" uri="{02D57815-91ED-43cb-92C2-25804820EDAC}">
                        <c15:formulaRef>
                          <c15:sqref>'Marcas y NC'!$H$318:$H$319</c15:sqref>
                        </c15:formulaRef>
                      </c:ext>
                    </c:extLst>
                    <c:strCache>
                      <c:ptCount val="2"/>
                      <c:pt idx="0">
                        <c:v>2023</c:v>
                      </c:pt>
                      <c:pt idx="1">
                        <c:v>% Mens.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'Marcas y NC'!$C$320:$C$331</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'Marcas y NC'!$H$320:$H$331</c15:sqref>
                        </c15:formulaRef>
                      </c:ext>
                    </c:extLst>
                    <c:numCache>
                      <c:formatCode>#,##0.0%;\-#,##0.0%</c:formatCode>
                      <c:ptCount val="12"/>
                      <c:pt idx="0">
                        <c:v>-6.0377358490566024E-2</c:v>
                      </c:pt>
                      <c:pt idx="1">
                        <c:v>-3.1746031746031744E-2</c:v>
                      </c:pt>
                      <c:pt idx="2">
                        <c:v>-7.8066914498141293E-2</c:v>
                      </c:pt>
                      <c:pt idx="3">
                        <c:v>-0.10087719298245612</c:v>
                      </c:pt>
                      <c:pt idx="4">
                        <c:v>2.0000000000000018E-2</c:v>
                      </c:pt>
                      <c:pt idx="5">
                        <c:v>-0.10135135135135132</c:v>
                      </c:pt>
                      <c:pt idx="6">
                        <c:v>-0.32156862745098036</c:v>
                      </c:pt>
                      <c:pt idx="7">
                        <c:v>6.578947368421062E-2</c:v>
                      </c:pt>
                      <c:pt idx="8">
                        <c:v>1.5267175572519109E-2</c:v>
                      </c:pt>
                      <c:pt idx="9">
                        <c:v>0.33009708737864085</c:v>
                      </c:pt>
                      <c:pt idx="10">
                        <c:v>0.14999999999999991</c:v>
                      </c:pt>
                      <c:pt idx="11">
                        <c:v>0.20603015075376874</c:v>
                      </c:pt>
                    </c:numCache>
                  </c:numRef>
                </c:val>
                <c:smooth val="0"/>
                <c:extLst xmlns:c15="http://schemas.microsoft.com/office/drawing/2012/chart">
                  <c:ext xmlns:c16="http://schemas.microsoft.com/office/drawing/2014/chart" uri="{C3380CC4-5D6E-409C-BE32-E72D297353CC}">
                    <c16:uniqueId val="{00000000-D5BE-4878-9201-2EFD82CEA1F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'Marcas y NC'!$J$318:$J$319</c15:sqref>
                        </c15:formulaRef>
                      </c:ext>
                    </c:extLst>
                    <c:strCache>
                      <c:ptCount val="2"/>
                      <c:pt idx="0">
                        <c:v>2024</c:v>
                      </c:pt>
                      <c:pt idx="1">
                        <c:v>% Mens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'Marcas y NC'!$C$320:$C$331</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'Marcas y NC'!$J$320:$J$331</c15:sqref>
                        </c15:formulaRef>
                      </c:ext>
                    </c:extLst>
                    <c:numCache>
                      <c:formatCode>#,##0.0%;\-#,##0.0%</c:formatCode>
                      <c:ptCount val="12"/>
                      <c:pt idx="0">
                        <c:v>0.14457831325301207</c:v>
                      </c:pt>
                      <c:pt idx="1">
                        <c:v>0.26639344262295084</c:v>
                      </c:pt>
                      <c:pt idx="2">
                        <c:v>0.10483870967741926</c:v>
                      </c:pt>
                      <c:pt idx="3">
                        <c:v>0.42439024390243896</c:v>
                      </c:pt>
                      <c:pt idx="4">
                        <c:v>1.6339869281045694E-2</c:v>
                      </c:pt>
                      <c:pt idx="5">
                        <c:v>-0.12030075187969924</c:v>
                      </c:pt>
                      <c:pt idx="6">
                        <c:v>9.8265895953757232E-2</c:v>
                      </c:pt>
                      <c:pt idx="7">
                        <c:v>-0.16666666666666663</c:v>
                      </c:pt>
                      <c:pt idx="8">
                        <c:v>-1.1278195488721776E-2</c:v>
                      </c:pt>
                      <c:pt idx="9">
                        <c:v>5.1094890510948954E-2</c:v>
                      </c:pt>
                      <c:pt idx="10">
                        <c:v>-9.6989966555183993E-2</c:v>
                      </c:pt>
                      <c:pt idx="11">
                        <c:v>-3.3333333333333326E-2</c:v>
                      </c:pt>
                    </c:numCache>
                  </c:numRef>
                </c:val>
                <c:smooth val="0"/>
                <c:extLst xmlns:c15="http://schemas.microsoft.com/office/drawing/2012/chart">
                  <c:ext xmlns:c16="http://schemas.microsoft.com/office/drawing/2014/chart" uri="{C3380CC4-5D6E-409C-BE32-E72D297353CC}">
                    <c16:uniqueId val="{00000002-D5BE-4878-9201-2EFD82CEA1FD}"/>
                  </c:ext>
                </c:extLst>
              </c15:ser>
            </c15:filteredLineSeries>
          </c:ext>
        </c:extLst>
      </c:lineChart>
      <c:catAx>
        <c:axId val="483010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483011104"/>
        <c:crosses val="autoZero"/>
        <c:auto val="1"/>
        <c:lblAlgn val="ctr"/>
        <c:lblOffset val="100"/>
        <c:noMultiLvlLbl val="0"/>
      </c:catAx>
      <c:valAx>
        <c:axId val="483011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483010776"/>
        <c:crosses val="autoZero"/>
        <c:crossBetween val="between"/>
      </c:valAx>
      <c:spPr>
        <a:solidFill>
          <a:schemeClr val="bg1"/>
        </a:solidFill>
        <a:ln>
          <a:noFill/>
        </a:ln>
        <a:effectLst/>
      </c:spPr>
    </c:plotArea>
    <c:legend>
      <c:legendPos val="b"/>
      <c:layout>
        <c:manualLayout>
          <c:xMode val="edge"/>
          <c:yMode val="edge"/>
          <c:x val="0.11737738297611604"/>
          <c:y val="0.87489213177353264"/>
          <c:w val="0.52083729953346625"/>
          <c:h val="5.8722962609680622E-2"/>
        </c:manualLayout>
      </c:layout>
      <c:overlay val="0"/>
      <c:spPr>
        <a:noFill/>
        <a:ln>
          <a:solidFill>
            <a:srgbClr val="CC99FF"/>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FFCCFF"/>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ES" sz="1100" b="1">
                <a:solidFill>
                  <a:sysClr val="windowText" lastClr="000000"/>
                </a:solidFill>
              </a:rPr>
              <a:t>CONCESIONES</a:t>
            </a:r>
          </a:p>
          <a:p>
            <a:pPr>
              <a:defRPr sz="1100">
                <a:solidFill>
                  <a:sysClr val="windowText" lastClr="000000"/>
                </a:solidFill>
              </a:defRPr>
            </a:pPr>
            <a:r>
              <a:rPr lang="es-ES" sz="1100" b="1">
                <a:solidFill>
                  <a:sysClr val="windowText" lastClr="000000"/>
                </a:solidFill>
              </a:rPr>
              <a:t> DE RENOVACIONES DE NOMBRES COMERCIALES</a:t>
            </a:r>
            <a:r>
              <a:rPr lang="es-ES" sz="1100" b="1" baseline="0">
                <a:solidFill>
                  <a:sysClr val="windowText" lastClr="000000"/>
                </a:solidFill>
              </a:rPr>
              <a:t> </a:t>
            </a:r>
            <a:endParaRPr lang="es-ES" sz="1100" b="1">
              <a:solidFill>
                <a:sysClr val="windowText" lastClr="000000"/>
              </a:solidFill>
            </a:endParaRPr>
          </a:p>
        </c:rich>
      </c:tx>
      <c:layout>
        <c:manualLayout>
          <c:xMode val="edge"/>
          <c:yMode val="edge"/>
          <c:x val="0.22914155435745806"/>
          <c:y val="1.3937282229965157E-2"/>
        </c:manualLayout>
      </c:layout>
      <c:overlay val="0"/>
      <c:spPr>
        <a:solidFill>
          <a:srgbClr val="FFCCFF"/>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6.9493460082100139E-2"/>
          <c:y val="0.17202959386174288"/>
          <c:w val="0.88103501466926104"/>
          <c:h val="0.53273218648070575"/>
        </c:manualLayout>
      </c:layout>
      <c:lineChart>
        <c:grouping val="standard"/>
        <c:varyColors val="0"/>
        <c:ser>
          <c:idx val="0"/>
          <c:order val="0"/>
          <c:tx>
            <c:strRef>
              <c:f>'Marcas y NC'!$D$366</c:f>
              <c:strCache>
                <c:ptCount val="1"/>
                <c:pt idx="0">
                  <c:v>2021</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strRef>
              <c:extLst>
                <c:ext xmlns:c15="http://schemas.microsoft.com/office/drawing/2012/chart" uri="{02D57815-91ED-43cb-92C2-25804820EDAC}">
                  <c15:fullRef>
                    <c15:sqref>'Marcas y NC'!$C$368:$C$380</c15:sqref>
                  </c15:fullRef>
                </c:ext>
              </c:extLst>
              <c:f>'Marcas y NC'!$C$368:$C$379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xmlns:c15="http://schemas.microsoft.com/office/drawing/2012/chart" uri="{02D57815-91ED-43cb-92C2-25804820EDAC}">
                  <c15:fullRef>
                    <c15:sqref>'Marcas y NC'!$D$368:$D$380</c15:sqref>
                  </c15:fullRef>
                </c:ext>
              </c:extLst>
              <c:f>'Marcas y NC'!$D$368:$D$379</c:f>
              <c:numCache>
                <c:formatCode>#,##0</c:formatCode>
                <c:ptCount val="12"/>
                <c:pt idx="0">
                  <c:v>105</c:v>
                </c:pt>
                <c:pt idx="1">
                  <c:v>181</c:v>
                </c:pt>
                <c:pt idx="2">
                  <c:v>209</c:v>
                </c:pt>
                <c:pt idx="3">
                  <c:v>186</c:v>
                </c:pt>
                <c:pt idx="4">
                  <c:v>163</c:v>
                </c:pt>
                <c:pt idx="5">
                  <c:v>202</c:v>
                </c:pt>
                <c:pt idx="6">
                  <c:v>148</c:v>
                </c:pt>
                <c:pt idx="7">
                  <c:v>85</c:v>
                </c:pt>
                <c:pt idx="8">
                  <c:v>153</c:v>
                </c:pt>
                <c:pt idx="9">
                  <c:v>242</c:v>
                </c:pt>
                <c:pt idx="10">
                  <c:v>241</c:v>
                </c:pt>
                <c:pt idx="11">
                  <c:v>186</c:v>
                </c:pt>
              </c:numCache>
            </c:numRef>
          </c:val>
          <c:smooth val="0"/>
          <c:extLst>
            <c:ext xmlns:c16="http://schemas.microsoft.com/office/drawing/2014/chart" uri="{C3380CC4-5D6E-409C-BE32-E72D297353CC}">
              <c16:uniqueId val="{00000000-4980-40F6-8DB7-C848998586F7}"/>
            </c:ext>
          </c:extLst>
        </c:ser>
        <c:ser>
          <c:idx val="1"/>
          <c:order val="1"/>
          <c:tx>
            <c:strRef>
              <c:f>'Marcas y NC'!$E$366:$F$366</c:f>
              <c:strCache>
                <c:ptCount val="1"/>
                <c:pt idx="0">
                  <c:v>2022</c:v>
                </c:pt>
              </c:strCache>
            </c:strRef>
          </c:tx>
          <c:spPr>
            <a:ln w="28575" cap="rnd">
              <a:solidFill>
                <a:schemeClr val="accent1">
                  <a:lumMod val="75000"/>
                </a:schemeClr>
              </a:solidFill>
              <a:round/>
            </a:ln>
            <a:effectLst/>
          </c:spPr>
          <c:marker>
            <c:symbol val="circle"/>
            <c:size val="5"/>
            <c:spPr>
              <a:solidFill>
                <a:schemeClr val="accent1">
                  <a:lumMod val="75000"/>
                </a:schemeClr>
              </a:solidFill>
              <a:ln w="9525">
                <a:solidFill>
                  <a:schemeClr val="accent1">
                    <a:lumMod val="75000"/>
                  </a:schemeClr>
                </a:solidFill>
              </a:ln>
              <a:effectLst/>
            </c:spPr>
          </c:marker>
          <c:cat>
            <c:strRef>
              <c:extLst>
                <c:ext xmlns:c15="http://schemas.microsoft.com/office/drawing/2012/chart" uri="{02D57815-91ED-43cb-92C2-25804820EDAC}">
                  <c15:fullRef>
                    <c15:sqref>'Marcas y NC'!$C$368:$C$380</c15:sqref>
                  </c15:fullRef>
                </c:ext>
              </c:extLst>
              <c:f>'Marcas y NC'!$C$368:$C$379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xmlns:c15="http://schemas.microsoft.com/office/drawing/2012/chart" uri="{02D57815-91ED-43cb-92C2-25804820EDAC}">
                  <c15:fullRef>
                    <c15:sqref>'Marcas y NC'!$E$368:$E$380</c15:sqref>
                  </c15:fullRef>
                </c:ext>
              </c:extLst>
              <c:f>'Marcas y NC'!$E$368:$E$379</c:f>
              <c:numCache>
                <c:formatCode>#,##0</c:formatCode>
                <c:ptCount val="12"/>
                <c:pt idx="0">
                  <c:v>133</c:v>
                </c:pt>
                <c:pt idx="1">
                  <c:v>342</c:v>
                </c:pt>
                <c:pt idx="2">
                  <c:v>382</c:v>
                </c:pt>
                <c:pt idx="3">
                  <c:v>302</c:v>
                </c:pt>
                <c:pt idx="4">
                  <c:v>309</c:v>
                </c:pt>
                <c:pt idx="5">
                  <c:v>287</c:v>
                </c:pt>
                <c:pt idx="6">
                  <c:v>226</c:v>
                </c:pt>
                <c:pt idx="7">
                  <c:v>120</c:v>
                </c:pt>
                <c:pt idx="8">
                  <c:v>140</c:v>
                </c:pt>
                <c:pt idx="9">
                  <c:v>333</c:v>
                </c:pt>
                <c:pt idx="10">
                  <c:v>329</c:v>
                </c:pt>
                <c:pt idx="11">
                  <c:v>209</c:v>
                </c:pt>
              </c:numCache>
            </c:numRef>
          </c:val>
          <c:smooth val="0"/>
          <c:extLst>
            <c:ext xmlns:c16="http://schemas.microsoft.com/office/drawing/2014/chart" uri="{C3380CC4-5D6E-409C-BE32-E72D297353CC}">
              <c16:uniqueId val="{00000001-4980-40F6-8DB7-C848998586F7}"/>
            </c:ext>
          </c:extLst>
        </c:ser>
        <c:ser>
          <c:idx val="3"/>
          <c:order val="3"/>
          <c:tx>
            <c:strRef>
              <c:f>'Marcas y NC'!$G$366:$H$366</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extLst>
                <c:ext xmlns:c15="http://schemas.microsoft.com/office/drawing/2012/chart" uri="{02D57815-91ED-43cb-92C2-25804820EDAC}">
                  <c15:fullRef>
                    <c15:sqref>'Marcas y NC'!$C$368:$C$380</c15:sqref>
                  </c15:fullRef>
                </c:ext>
              </c:extLst>
              <c:f>'Marcas y NC'!$C$368:$C$379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xmlns:c15="http://schemas.microsoft.com/office/drawing/2012/chart" uri="{02D57815-91ED-43cb-92C2-25804820EDAC}">
                  <c15:fullRef>
                    <c15:sqref>'Marcas y NC'!$G$368:$G$380</c15:sqref>
                  </c15:fullRef>
                </c:ext>
              </c:extLst>
              <c:f>'Marcas y NC'!$G$368:$G$379</c:f>
              <c:numCache>
                <c:formatCode>#,##0</c:formatCode>
                <c:ptCount val="12"/>
                <c:pt idx="0">
                  <c:v>135</c:v>
                </c:pt>
                <c:pt idx="1">
                  <c:v>214</c:v>
                </c:pt>
                <c:pt idx="2">
                  <c:v>255</c:v>
                </c:pt>
                <c:pt idx="3">
                  <c:v>251</c:v>
                </c:pt>
                <c:pt idx="4">
                  <c:v>287</c:v>
                </c:pt>
                <c:pt idx="5">
                  <c:v>221</c:v>
                </c:pt>
                <c:pt idx="6">
                  <c:v>199</c:v>
                </c:pt>
                <c:pt idx="7">
                  <c:v>103</c:v>
                </c:pt>
                <c:pt idx="8">
                  <c:v>152</c:v>
                </c:pt>
                <c:pt idx="9">
                  <c:v>310</c:v>
                </c:pt>
                <c:pt idx="10">
                  <c:v>289</c:v>
                </c:pt>
                <c:pt idx="11">
                  <c:v>195</c:v>
                </c:pt>
              </c:numCache>
            </c:numRef>
          </c:val>
          <c:smooth val="0"/>
          <c:extLst>
            <c:ext xmlns:c16="http://schemas.microsoft.com/office/drawing/2014/chart" uri="{C3380CC4-5D6E-409C-BE32-E72D297353CC}">
              <c16:uniqueId val="{00000005-4980-40F6-8DB7-C848998586F7}"/>
            </c:ext>
          </c:extLst>
        </c:ser>
        <c:ser>
          <c:idx val="5"/>
          <c:order val="5"/>
          <c:tx>
            <c:strRef>
              <c:f>'Marcas y NC'!$I$366:$J$366</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extLst>
                <c:ext xmlns:c15="http://schemas.microsoft.com/office/drawing/2012/chart" uri="{02D57815-91ED-43cb-92C2-25804820EDAC}">
                  <c15:fullRef>
                    <c15:sqref>'Marcas y NC'!$C$368:$C$380</c15:sqref>
                  </c15:fullRef>
                </c:ext>
              </c:extLst>
              <c:f>'Marcas y NC'!$C$368:$C$379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xmlns:c15="http://schemas.microsoft.com/office/drawing/2012/chart" uri="{02D57815-91ED-43cb-92C2-25804820EDAC}">
                  <c15:fullRef>
                    <c15:sqref>'Marcas y NC'!$I$368:$I$380</c15:sqref>
                  </c15:fullRef>
                </c:ext>
              </c:extLst>
              <c:f>'Marcas y NC'!$I$368:$I$379</c:f>
              <c:numCache>
                <c:formatCode>#,##0</c:formatCode>
                <c:ptCount val="12"/>
                <c:pt idx="0">
                  <c:v>153</c:v>
                </c:pt>
                <c:pt idx="1">
                  <c:v>299</c:v>
                </c:pt>
                <c:pt idx="2">
                  <c:v>297</c:v>
                </c:pt>
                <c:pt idx="3">
                  <c:v>317</c:v>
                </c:pt>
                <c:pt idx="4">
                  <c:v>292</c:v>
                </c:pt>
                <c:pt idx="5">
                  <c:v>277</c:v>
                </c:pt>
                <c:pt idx="6">
                  <c:v>268</c:v>
                </c:pt>
                <c:pt idx="7">
                  <c:v>134</c:v>
                </c:pt>
                <c:pt idx="8">
                  <c:v>153</c:v>
                </c:pt>
                <c:pt idx="9">
                  <c:v>310</c:v>
                </c:pt>
                <c:pt idx="10">
                  <c:v>308</c:v>
                </c:pt>
                <c:pt idx="11">
                  <c:v>234</c:v>
                </c:pt>
              </c:numCache>
            </c:numRef>
          </c:val>
          <c:smooth val="0"/>
          <c:extLst>
            <c:ext xmlns:c16="http://schemas.microsoft.com/office/drawing/2014/chart" uri="{C3380CC4-5D6E-409C-BE32-E72D297353CC}">
              <c16:uniqueId val="{00000003-40E4-4A97-BC9D-BABDD91E21A4}"/>
            </c:ext>
          </c:extLst>
        </c:ser>
        <c:dLbls>
          <c:showLegendKey val="0"/>
          <c:showVal val="0"/>
          <c:showCatName val="0"/>
          <c:showSerName val="0"/>
          <c:showPercent val="0"/>
          <c:showBubbleSize val="0"/>
        </c:dLbls>
        <c:marker val="1"/>
        <c:smooth val="0"/>
        <c:axId val="494790864"/>
        <c:axId val="494790536"/>
        <c:extLst>
          <c:ext xmlns:c15="http://schemas.microsoft.com/office/drawing/2012/chart" uri="{02D57815-91ED-43cb-92C2-25804820EDAC}">
            <c15:filteredLineSeries>
              <c15:ser>
                <c:idx val="2"/>
                <c:order val="2"/>
                <c:tx>
                  <c:strRef>
                    <c:extLst>
                      <c:ext uri="{02D57815-91ED-43cb-92C2-25804820EDAC}">
                        <c15:formulaRef>
                          <c15:sqref>'Marcas y NC'!$F$366:$F$367</c15:sqref>
                        </c15:formulaRef>
                      </c:ext>
                    </c:extLst>
                    <c:strCache>
                      <c:ptCount val="2"/>
                      <c:pt idx="0">
                        <c:v>2022</c:v>
                      </c:pt>
                      <c:pt idx="1">
                        <c:v>% Mens.</c:v>
                      </c:pt>
                    </c:strCache>
                  </c:strRef>
                </c:tx>
                <c:spPr>
                  <a:ln w="28575" cap="rnd">
                    <a:solidFill>
                      <a:schemeClr val="accent3"/>
                    </a:solidFill>
                    <a:round/>
                  </a:ln>
                  <a:effectLst/>
                </c:spPr>
                <c:marker>
                  <c:symbol val="circle"/>
                  <c:size val="5"/>
                  <c:spPr>
                    <a:solidFill>
                      <a:srgbClr val="8006A5"/>
                    </a:solidFill>
                    <a:ln w="9525">
                      <a:solidFill>
                        <a:srgbClr val="8006A5"/>
                      </a:solidFill>
                    </a:ln>
                    <a:effectLst/>
                  </c:spPr>
                </c:marker>
                <c:cat>
                  <c:strRef>
                    <c:extLst>
                      <c:ext uri="{02D57815-91ED-43cb-92C2-25804820EDAC}">
                        <c15:fullRef>
                          <c15:sqref>'Marcas y NC'!$C$368:$C$380</c15:sqref>
                        </c15:fullRef>
                        <c15:formulaRef>
                          <c15:sqref>'Marcas y NC'!$C$368:$C$379</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ullRef>
                          <c15:sqref>'Marcas y NC'!$F$368:$F$380</c15:sqref>
                        </c15:fullRef>
                        <c15:formulaRef>
                          <c15:sqref>'Marcas y NC'!$F$368:$F$379</c15:sqref>
                        </c15:formulaRef>
                      </c:ext>
                    </c:extLst>
                    <c:numCache>
                      <c:formatCode>#,##0.0%;\-#,##0.0%</c:formatCode>
                      <c:ptCount val="12"/>
                      <c:pt idx="0">
                        <c:v>0.26666666666666661</c:v>
                      </c:pt>
                      <c:pt idx="1">
                        <c:v>0.88950276243093929</c:v>
                      </c:pt>
                      <c:pt idx="2">
                        <c:v>0.82775119617224879</c:v>
                      </c:pt>
                      <c:pt idx="3">
                        <c:v>0.62365591397849451</c:v>
                      </c:pt>
                      <c:pt idx="4">
                        <c:v>0.89570552147239257</c:v>
                      </c:pt>
                      <c:pt idx="5">
                        <c:v>0.42079207920792072</c:v>
                      </c:pt>
                      <c:pt idx="6">
                        <c:v>0.52702702702702697</c:v>
                      </c:pt>
                      <c:pt idx="7">
                        <c:v>0.41176470588235303</c:v>
                      </c:pt>
                      <c:pt idx="8">
                        <c:v>-8.496732026143794E-2</c:v>
                      </c:pt>
                      <c:pt idx="9">
                        <c:v>0.37603305785123964</c:v>
                      </c:pt>
                      <c:pt idx="10">
                        <c:v>0.36514522821576767</c:v>
                      </c:pt>
                      <c:pt idx="11">
                        <c:v>0.12365591397849451</c:v>
                      </c:pt>
                    </c:numCache>
                  </c:numRef>
                </c:val>
                <c:smooth val="0"/>
                <c:extLst>
                  <c:ext xmlns:c16="http://schemas.microsoft.com/office/drawing/2014/chart" uri="{C3380CC4-5D6E-409C-BE32-E72D297353CC}">
                    <c16:uniqueId val="{00000002-4980-40F6-8DB7-C848998586F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'Marcas y NC'!$H$366:$H$367</c15:sqref>
                        </c15:formulaRef>
                      </c:ext>
                    </c:extLst>
                    <c:strCache>
                      <c:ptCount val="2"/>
                      <c:pt idx="0">
                        <c:v>2023</c:v>
                      </c:pt>
                      <c:pt idx="1">
                        <c:v>% Mens.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'Marcas y NC'!$C$368:$C$380</c15:sqref>
                        </c15:fullRef>
                        <c15:formulaRef>
                          <c15:sqref>'Marcas y NC'!$C$368:$C$379</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xmlns:c15="http://schemas.microsoft.com/office/drawing/2012/chart" uri="{02D57815-91ED-43cb-92C2-25804820EDAC}">
                        <c15:fullRef>
                          <c15:sqref>'Marcas y NC'!$H$368:$H$380</c15:sqref>
                        </c15:fullRef>
                        <c15:formulaRef>
                          <c15:sqref>'Marcas y NC'!$H$368:$H$379</c15:sqref>
                        </c15:formulaRef>
                      </c:ext>
                    </c:extLst>
                    <c:numCache>
                      <c:formatCode>#,##0.0%;\-#,##0.0%</c:formatCode>
                      <c:ptCount val="12"/>
                      <c:pt idx="0">
                        <c:v>1.5037593984962516E-2</c:v>
                      </c:pt>
                      <c:pt idx="1">
                        <c:v>-0.3742690058479532</c:v>
                      </c:pt>
                      <c:pt idx="2">
                        <c:v>-0.33246073298429324</c:v>
                      </c:pt>
                      <c:pt idx="3">
                        <c:v>-0.16887417218543044</c:v>
                      </c:pt>
                      <c:pt idx="4">
                        <c:v>-7.1197411003236288E-2</c:v>
                      </c:pt>
                      <c:pt idx="5">
                        <c:v>-0.22996515679442509</c:v>
                      </c:pt>
                      <c:pt idx="6">
                        <c:v>-0.11946902654867253</c:v>
                      </c:pt>
                      <c:pt idx="7">
                        <c:v>-0.14166666666666672</c:v>
                      </c:pt>
                      <c:pt idx="8">
                        <c:v>8.5714285714285632E-2</c:v>
                      </c:pt>
                      <c:pt idx="9">
                        <c:v>-6.9069069069069067E-2</c:v>
                      </c:pt>
                      <c:pt idx="10">
                        <c:v>-0.12158054711246202</c:v>
                      </c:pt>
                      <c:pt idx="11">
                        <c:v>-6.6985645933014371E-2</c:v>
                      </c:pt>
                    </c:numCache>
                  </c:numRef>
                </c:val>
                <c:smooth val="0"/>
                <c:extLst xmlns:c15="http://schemas.microsoft.com/office/drawing/2012/chart">
                  <c:ext xmlns:c16="http://schemas.microsoft.com/office/drawing/2014/chart" uri="{C3380CC4-5D6E-409C-BE32-E72D297353CC}">
                    <c16:uniqueId val="{00000002-40E4-4A97-BC9D-BABDD91E21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'Marcas y NC'!$J$366:$J$367</c15:sqref>
                        </c15:formulaRef>
                      </c:ext>
                    </c:extLst>
                    <c:strCache>
                      <c:ptCount val="2"/>
                      <c:pt idx="0">
                        <c:v>2024</c:v>
                      </c:pt>
                      <c:pt idx="1">
                        <c:v>% Mens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'Marcas y NC'!$C$368:$C$380</c15:sqref>
                        </c15:fullRef>
                        <c15:formulaRef>
                          <c15:sqref>'Marcas y NC'!$C$368:$C$379</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xmlns:c15="http://schemas.microsoft.com/office/drawing/2012/chart" uri="{02D57815-91ED-43cb-92C2-25804820EDAC}">
                        <c15:fullRef>
                          <c15:sqref>'Marcas y NC'!$J$368:$J$380</c15:sqref>
                        </c15:fullRef>
                        <c15:formulaRef>
                          <c15:sqref>'Marcas y NC'!$J$368:$J$379</c15:sqref>
                        </c15:formulaRef>
                      </c:ext>
                    </c:extLst>
                    <c:numCache>
                      <c:formatCode>#,##0.0%;\-#,##0.0%</c:formatCode>
                      <c:ptCount val="12"/>
                      <c:pt idx="0">
                        <c:v>0.1333333333333333</c:v>
                      </c:pt>
                      <c:pt idx="1">
                        <c:v>0.39719626168224309</c:v>
                      </c:pt>
                      <c:pt idx="2">
                        <c:v>0.16470588235294126</c:v>
                      </c:pt>
                      <c:pt idx="3">
                        <c:v>0.26294820717131473</c:v>
                      </c:pt>
                      <c:pt idx="4">
                        <c:v>1.7421602787456525E-2</c:v>
                      </c:pt>
                      <c:pt idx="5">
                        <c:v>0.25339366515837103</c:v>
                      </c:pt>
                      <c:pt idx="6">
                        <c:v>0.3467336683417086</c:v>
                      </c:pt>
                      <c:pt idx="7">
                        <c:v>0.30097087378640786</c:v>
                      </c:pt>
                      <c:pt idx="8">
                        <c:v>6.5789473684210176E-3</c:v>
                      </c:pt>
                      <c:pt idx="9">
                        <c:v>0</c:v>
                      </c:pt>
                      <c:pt idx="10">
                        <c:v>6.5743944636678098E-2</c:v>
                      </c:pt>
                      <c:pt idx="11">
                        <c:v>0.19999999999999996</c:v>
                      </c:pt>
                    </c:numCache>
                  </c:numRef>
                </c:val>
                <c:smooth val="0"/>
                <c:extLst xmlns:c15="http://schemas.microsoft.com/office/drawing/2012/chart">
                  <c:ext xmlns:c16="http://schemas.microsoft.com/office/drawing/2014/chart" uri="{C3380CC4-5D6E-409C-BE32-E72D297353CC}">
                    <c16:uniqueId val="{00000004-40E4-4A97-BC9D-BABDD91E21A4}"/>
                  </c:ext>
                </c:extLst>
              </c15:ser>
            </c15:filteredLineSeries>
          </c:ext>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ysClr val="window" lastClr="FFFFFF"/>
        </a:solidFill>
        <a:ln>
          <a:noFill/>
        </a:ln>
        <a:effectLst/>
      </c:spPr>
    </c:plotArea>
    <c:legend>
      <c:legendPos val="b"/>
      <c:layout>
        <c:manualLayout>
          <c:xMode val="edge"/>
          <c:yMode val="edge"/>
          <c:x val="9.9759254231152145E-2"/>
          <c:y val="0.89282990569575027"/>
          <c:w val="0.52106424472913371"/>
          <c:h val="8.064569538915875E-2"/>
        </c:manualLayout>
      </c:layout>
      <c:overlay val="0"/>
      <c:spPr>
        <a:solidFill>
          <a:srgbClr val="FFCCFF"/>
        </a:solidFill>
        <a:ln>
          <a:solidFill>
            <a:srgbClr val="CC99FF"/>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rgbClr val="FFCCFF"/>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Expedientes</a:t>
            </a:r>
            <a:r>
              <a:rPr lang="en-US" b="1" baseline="0">
                <a:solidFill>
                  <a:sysClr val="windowText" lastClr="000000"/>
                </a:solidFill>
              </a:rPr>
              <a:t> resueltos</a:t>
            </a:r>
            <a:r>
              <a:rPr lang="en-US" b="1">
                <a:solidFill>
                  <a:sysClr val="windowText" lastClr="000000"/>
                </a:solidFill>
              </a:rPr>
              <a:t> de Renovaciones de </a:t>
            </a:r>
          </a:p>
          <a:p>
            <a:pPr>
              <a:defRPr b="1">
                <a:solidFill>
                  <a:sysClr val="windowText" lastClr="000000"/>
                </a:solidFill>
              </a:defRPr>
            </a:pPr>
            <a:r>
              <a:rPr lang="en-US" b="1">
                <a:solidFill>
                  <a:sysClr val="windowText" lastClr="000000"/>
                </a:solidFill>
              </a:rPr>
              <a:t>Nombres Comerciales,</a:t>
            </a:r>
            <a:r>
              <a:rPr lang="en-US" b="1" baseline="0">
                <a:solidFill>
                  <a:sysClr val="windowText" lastClr="000000"/>
                </a:solidFill>
              </a:rPr>
              <a:t> en </a:t>
            </a:r>
            <a:r>
              <a:rPr lang="en-US" b="1">
                <a:solidFill>
                  <a:sysClr val="windowText" lastClr="000000"/>
                </a:solidFill>
              </a:rPr>
              <a:t>2024</a:t>
            </a:r>
          </a:p>
        </c:rich>
      </c:tx>
      <c:layout>
        <c:manualLayout>
          <c:xMode val="edge"/>
          <c:yMode val="edge"/>
          <c:x val="0.12290602879185557"/>
          <c:y val="2.572346398512495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2939612510268278"/>
          <c:y val="0.23782236718103369"/>
          <c:w val="0.4368787901512311"/>
          <c:h val="0.73749610097101015"/>
        </c:manualLayout>
      </c:layout>
      <c:pieChart>
        <c:varyColors val="1"/>
        <c:ser>
          <c:idx val="3"/>
          <c:order val="0"/>
          <c:tx>
            <c:v>Resoluciones de Renovaciones Nombres</c:v>
          </c:tx>
          <c:dPt>
            <c:idx val="0"/>
            <c:bubble3D val="0"/>
            <c:spPr>
              <a:solidFill>
                <a:srgbClr val="FF99CC"/>
              </a:solidFill>
              <a:ln w="19050">
                <a:solidFill>
                  <a:schemeClr val="lt1"/>
                </a:solidFill>
              </a:ln>
              <a:effectLst/>
            </c:spPr>
            <c:extLst>
              <c:ext xmlns:c16="http://schemas.microsoft.com/office/drawing/2014/chart" uri="{C3380CC4-5D6E-409C-BE32-E72D297353CC}">
                <c16:uniqueId val="{00000001-5C17-45E8-B7F6-648533083B21}"/>
              </c:ext>
            </c:extLst>
          </c:dPt>
          <c:dPt>
            <c:idx val="1"/>
            <c:bubble3D val="0"/>
            <c:spPr>
              <a:solidFill>
                <a:srgbClr val="DCB9FF"/>
              </a:solidFill>
              <a:ln w="19050">
                <a:solidFill>
                  <a:schemeClr val="lt1"/>
                </a:solidFill>
              </a:ln>
              <a:effectLst/>
            </c:spPr>
            <c:extLst>
              <c:ext xmlns:c16="http://schemas.microsoft.com/office/drawing/2014/chart" uri="{C3380CC4-5D6E-409C-BE32-E72D297353CC}">
                <c16:uniqueId val="{00000003-5C17-45E8-B7F6-648533083B21}"/>
              </c:ext>
            </c:extLst>
          </c:dPt>
          <c:dLbls>
            <c:dLbl>
              <c:idx val="0"/>
              <c:layout>
                <c:manualLayout>
                  <c:x val="8.3946940992930583E-2"/>
                  <c:y val="-0.12830231704907855"/>
                </c:manualLayout>
              </c:layout>
              <c:showLegendKey val="0"/>
              <c:showVal val="0"/>
              <c:showCatName val="1"/>
              <c:showSerName val="0"/>
              <c:showPercent val="1"/>
              <c:showBubbleSize val="0"/>
              <c:extLst>
                <c:ext xmlns:c15="http://schemas.microsoft.com/office/drawing/2012/chart" uri="{CE6537A1-D6FC-4f65-9D91-7224C49458BB}">
                  <c15:layout>
                    <c:manualLayout>
                      <c:w val="0.21676190476190477"/>
                      <c:h val="0.12132900512983934"/>
                    </c:manualLayout>
                  </c15:layout>
                </c:ext>
                <c:ext xmlns:c16="http://schemas.microsoft.com/office/drawing/2014/chart" uri="{C3380CC4-5D6E-409C-BE32-E72D297353CC}">
                  <c16:uniqueId val="{00000001-5C17-45E8-B7F6-648533083B21}"/>
                </c:ext>
              </c:extLst>
            </c:dLbl>
            <c:dLbl>
              <c:idx val="1"/>
              <c:layout>
                <c:manualLayout>
                  <c:x val="0.16612243469566301"/>
                  <c:y val="-0.1577638275434159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25909841269841272"/>
                      <c:h val="0.19041811093902122"/>
                    </c:manualLayout>
                  </c15:layout>
                </c:ext>
                <c:ext xmlns:c16="http://schemas.microsoft.com/office/drawing/2014/chart" uri="{C3380CC4-5D6E-409C-BE32-E72D297353CC}">
                  <c16:uniqueId val="{00000003-5C17-45E8-B7F6-648533083B2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'Marcas y NC'!$F$399:$F$400</c:f>
              <c:strCache>
                <c:ptCount val="2"/>
                <c:pt idx="0">
                  <c:v>Denegaciones</c:v>
                </c:pt>
                <c:pt idx="1">
                  <c:v>Concesiones</c:v>
                </c:pt>
              </c:strCache>
            </c:strRef>
          </c:cat>
          <c:val>
            <c:numRef>
              <c:f>'Marcas y NC'!$E$399:$E$400</c:f>
              <c:numCache>
                <c:formatCode>#,##0</c:formatCode>
                <c:ptCount val="2"/>
                <c:pt idx="0">
                  <c:v>29</c:v>
                </c:pt>
                <c:pt idx="1">
                  <c:v>3042</c:v>
                </c:pt>
              </c:numCache>
            </c:numRef>
          </c:val>
          <c:extLst>
            <c:ext xmlns:c16="http://schemas.microsoft.com/office/drawing/2014/chart" uri="{C3380CC4-5D6E-409C-BE32-E72D297353CC}">
              <c16:uniqueId val="{00000004-5C17-45E8-B7F6-648533083B21}"/>
            </c:ext>
          </c:extLst>
        </c:ser>
        <c:dLbls>
          <c:showLegendKey val="0"/>
          <c:showVal val="0"/>
          <c:showCatName val="0"/>
          <c:showSerName val="0"/>
          <c:showPercent val="0"/>
          <c:showBubbleSize val="0"/>
          <c:showLeaderLines val="1"/>
        </c:dLbls>
        <c:firstSliceAng val="7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200" b="1" i="0" baseline="0">
                <a:solidFill>
                  <a:sysClr val="windowText" lastClr="000000"/>
                </a:solidFill>
                <a:effectLst/>
                <a:latin typeface="Arial" panose="020B0604020202020204" pitchFamily="34" charset="0"/>
                <a:cs typeface="Arial" panose="020B0604020202020204" pitchFamily="34" charset="0"/>
              </a:rPr>
              <a:t>Expedientes resueltos de Nombres Comerciales, 2024</a:t>
            </a:r>
            <a:endParaRPr lang="es-ES" sz="1200">
              <a:solidFill>
                <a:sysClr val="windowText" lastClr="000000"/>
              </a:solidFill>
              <a:effectLst/>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solidFill>
                <a:latin typeface="Arial" panose="020B0604020202020204" pitchFamily="34" charset="0"/>
                <a:cs typeface="Arial" panose="020B0604020202020204" pitchFamily="34" charset="0"/>
              </a:defRPr>
            </a:pPr>
            <a:endParaRPr lang="es-ES" sz="12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0145911949685534"/>
          <c:y val="6.369426751592356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8.8200992948170631E-2"/>
          <c:y val="0.20621127773041109"/>
          <c:w val="0.47231740610736911"/>
          <c:h val="0.7636820397450319"/>
        </c:manualLayout>
      </c:layout>
      <c:pieChart>
        <c:varyColors val="1"/>
        <c:ser>
          <c:idx val="3"/>
          <c:order val="0"/>
          <c:dPt>
            <c:idx val="0"/>
            <c:bubble3D val="0"/>
            <c:spPr>
              <a:solidFill>
                <a:srgbClr val="D9B3FF"/>
              </a:solidFill>
              <a:ln w="19050">
                <a:solidFill>
                  <a:schemeClr val="lt1"/>
                </a:solidFill>
              </a:ln>
              <a:effectLst/>
            </c:spPr>
            <c:extLst>
              <c:ext xmlns:c16="http://schemas.microsoft.com/office/drawing/2014/chart" uri="{C3380CC4-5D6E-409C-BE32-E72D297353CC}">
                <c16:uniqueId val="{00000001-8466-4689-9E7B-BD793C339D5D}"/>
              </c:ext>
            </c:extLst>
          </c:dPt>
          <c:dPt>
            <c:idx val="1"/>
            <c:bubble3D val="0"/>
            <c:spPr>
              <a:solidFill>
                <a:srgbClr val="FF9FFF"/>
              </a:solidFill>
              <a:ln w="19050">
                <a:solidFill>
                  <a:schemeClr val="lt1"/>
                </a:solidFill>
              </a:ln>
              <a:effectLst/>
            </c:spPr>
            <c:extLst>
              <c:ext xmlns:c16="http://schemas.microsoft.com/office/drawing/2014/chart" uri="{C3380CC4-5D6E-409C-BE32-E72D297353CC}">
                <c16:uniqueId val="{00000003-8466-4689-9E7B-BD793C339D5D}"/>
              </c:ext>
            </c:extLst>
          </c:dPt>
          <c:dPt>
            <c:idx val="2"/>
            <c:bubble3D val="0"/>
            <c:spPr>
              <a:solidFill>
                <a:srgbClr val="FFCCFF"/>
              </a:solidFill>
              <a:ln w="19050">
                <a:solidFill>
                  <a:schemeClr val="lt1"/>
                </a:solidFill>
              </a:ln>
              <a:effectLst/>
            </c:spPr>
            <c:extLst>
              <c:ext xmlns:c16="http://schemas.microsoft.com/office/drawing/2014/chart" uri="{C3380CC4-5D6E-409C-BE32-E72D297353CC}">
                <c16:uniqueId val="{00000005-8466-4689-9E7B-BD793C339D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6-53F8-4A07-AA9C-BDE6E0AEC963}"/>
              </c:ext>
            </c:extLst>
          </c:dPt>
          <c:dLbls>
            <c:dLbl>
              <c:idx val="0"/>
              <c:layout>
                <c:manualLayout>
                  <c:x val="0.14447699482210821"/>
                  <c:y val="-0.2451624120233378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66-4689-9E7B-BD793C339D5D}"/>
                </c:ext>
              </c:extLst>
            </c:dLbl>
            <c:dLbl>
              <c:idx val="1"/>
              <c:layout>
                <c:manualLayout>
                  <c:x val="2.2613082455602139E-2"/>
                  <c:y val="-3.92400153802430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66-4689-9E7B-BD793C339D5D}"/>
                </c:ext>
              </c:extLst>
            </c:dLbl>
            <c:dLbl>
              <c:idx val="2"/>
              <c:layout>
                <c:manualLayout>
                  <c:x val="7.3459259151047673E-2"/>
                  <c:y val="2.78465987929852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66-4689-9E7B-BD793C339D5D}"/>
                </c:ext>
              </c:extLst>
            </c:dLbl>
            <c:dLbl>
              <c:idx val="3"/>
              <c:delete val="1"/>
              <c:extLst>
                <c:ext xmlns:c15="http://schemas.microsoft.com/office/drawing/2012/chart" uri="{CE6537A1-D6FC-4f65-9D91-7224C49458BB}"/>
                <c:ext xmlns:c16="http://schemas.microsoft.com/office/drawing/2014/chart" uri="{C3380CC4-5D6E-409C-BE32-E72D297353CC}">
                  <c16:uniqueId val="{00000006-53F8-4A07-AA9C-BDE6E0AEC96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'Marcas y NC'!$E$190:$E$193</c:f>
              <c:strCache>
                <c:ptCount val="4"/>
                <c:pt idx="0">
                  <c:v>Concesiones</c:v>
                </c:pt>
                <c:pt idx="1">
                  <c:v>Denegaciones</c:v>
                </c:pt>
                <c:pt idx="2">
                  <c:v>Desistimientos</c:v>
                </c:pt>
                <c:pt idx="3">
                  <c:v>Anuladas</c:v>
                </c:pt>
              </c:strCache>
            </c:strRef>
          </c:cat>
          <c:val>
            <c:numRef>
              <c:f>'Marcas y NC'!$F$190:$F$193</c:f>
              <c:numCache>
                <c:formatCode>#,##0</c:formatCode>
                <c:ptCount val="4"/>
                <c:pt idx="0">
                  <c:v>10749</c:v>
                </c:pt>
                <c:pt idx="1">
                  <c:v>1396</c:v>
                </c:pt>
                <c:pt idx="2" formatCode="General">
                  <c:v>433</c:v>
                </c:pt>
                <c:pt idx="3" formatCode="General">
                  <c:v>0</c:v>
                </c:pt>
              </c:numCache>
            </c:numRef>
          </c:val>
          <c:extLst>
            <c:ext xmlns:c16="http://schemas.microsoft.com/office/drawing/2014/chart" uri="{C3380CC4-5D6E-409C-BE32-E72D297353CC}">
              <c16:uniqueId val="{00000008-8466-4689-9E7B-BD793C339D5D}"/>
            </c:ext>
          </c:extLst>
        </c:ser>
        <c:dLbls>
          <c:showLegendKey val="0"/>
          <c:showVal val="0"/>
          <c:showCatName val="0"/>
          <c:showSerName val="0"/>
          <c:showPercent val="0"/>
          <c:showBubbleSize val="0"/>
          <c:showLeaderLines val="1"/>
        </c:dLbls>
        <c:firstSliceAng val="91"/>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b="1" i="0" baseline="0">
                <a:solidFill>
                  <a:schemeClr val="tx1"/>
                </a:solidFill>
                <a:latin typeface="Arial" panose="020B0604020202020204" pitchFamily="34" charset="0"/>
                <a:cs typeface="Arial" panose="020B0604020202020204" pitchFamily="34" charset="0"/>
              </a:rPr>
              <a:t>Solicitudes de Marcas Internacionales</a:t>
            </a:r>
          </a:p>
        </c:rich>
      </c:tx>
      <c:layout>
        <c:manualLayout>
          <c:xMode val="edge"/>
          <c:yMode val="edge"/>
          <c:x val="0.1719014418351891"/>
          <c:y val="3.9473684210526314E-2"/>
        </c:manualLayout>
      </c:layout>
      <c:overlay val="0"/>
      <c:spPr>
        <a:solidFill>
          <a:schemeClr val="accent6">
            <a:lumMod val="20000"/>
            <a:lumOff val="80000"/>
          </a:schemeClr>
        </a:solid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8.2405448217651209E-2"/>
          <c:y val="0.14398086752313857"/>
          <c:w val="0.89798328072427069"/>
          <c:h val="0.54914428856002118"/>
        </c:manualLayout>
      </c:layout>
      <c:lineChart>
        <c:grouping val="standard"/>
        <c:varyColors val="0"/>
        <c:ser>
          <c:idx val="0"/>
          <c:order val="0"/>
          <c:tx>
            <c:strRef>
              <c:f>'Marcas Internac.'!$C$7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'Marcas Internac.'!$B$9:$B$20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Internac.'!$C$9:$C$20</c:f>
              <c:numCache>
                <c:formatCode>#,##0</c:formatCode>
                <c:ptCount val="12"/>
                <c:pt idx="0">
                  <c:v>246</c:v>
                </c:pt>
                <c:pt idx="1">
                  <c:v>256</c:v>
                </c:pt>
                <c:pt idx="2">
                  <c:v>271</c:v>
                </c:pt>
                <c:pt idx="3">
                  <c:v>214</c:v>
                </c:pt>
                <c:pt idx="4">
                  <c:v>262</c:v>
                </c:pt>
                <c:pt idx="5">
                  <c:v>326</c:v>
                </c:pt>
                <c:pt idx="6">
                  <c:v>207</c:v>
                </c:pt>
                <c:pt idx="7">
                  <c:v>205</c:v>
                </c:pt>
                <c:pt idx="8">
                  <c:v>277</c:v>
                </c:pt>
                <c:pt idx="9">
                  <c:v>248</c:v>
                </c:pt>
                <c:pt idx="10">
                  <c:v>196</c:v>
                </c:pt>
                <c:pt idx="11">
                  <c:v>252</c:v>
                </c:pt>
              </c:numCache>
            </c:numRef>
          </c:val>
          <c:smooth val="0"/>
          <c:extLst>
            <c:ext xmlns:c16="http://schemas.microsoft.com/office/drawing/2014/chart" uri="{C3380CC4-5D6E-409C-BE32-E72D297353CC}">
              <c16:uniqueId val="{00000000-9274-465C-9BBA-9AB7E251D169}"/>
            </c:ext>
          </c:extLst>
        </c:ser>
        <c:ser>
          <c:idx val="3"/>
          <c:order val="1"/>
          <c:tx>
            <c:strRef>
              <c:f>'Marcas Internac.'!$D$7:$E$7</c:f>
              <c:strCache>
                <c:ptCount val="1"/>
                <c:pt idx="0">
                  <c:v>2022</c:v>
                </c:pt>
              </c:strCache>
            </c:strRef>
          </c:tx>
          <c:spPr>
            <a:ln w="28575" cap="rnd">
              <a:solidFill>
                <a:srgbClr val="356AB3"/>
              </a:solidFill>
              <a:round/>
            </a:ln>
            <a:effectLst/>
          </c:spPr>
          <c:marker>
            <c:symbol val="circle"/>
            <c:size val="5"/>
            <c:spPr>
              <a:solidFill>
                <a:srgbClr val="356AB3"/>
              </a:solidFill>
              <a:ln w="9525">
                <a:solidFill>
                  <a:srgbClr val="356AB3"/>
                </a:solidFill>
              </a:ln>
              <a:effectLst/>
            </c:spPr>
          </c:marker>
          <c:cat>
            <c:strRef>
              <c:f>'Marcas Internac.'!$B$9:$B$20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Internac.'!$D$9:$D$20</c:f>
              <c:numCache>
                <c:formatCode>#,##0</c:formatCode>
                <c:ptCount val="12"/>
                <c:pt idx="0">
                  <c:v>181</c:v>
                </c:pt>
                <c:pt idx="1">
                  <c:v>217</c:v>
                </c:pt>
                <c:pt idx="2">
                  <c:v>241</c:v>
                </c:pt>
                <c:pt idx="3">
                  <c:v>207</c:v>
                </c:pt>
                <c:pt idx="4">
                  <c:v>162</c:v>
                </c:pt>
                <c:pt idx="5">
                  <c:v>202</c:v>
                </c:pt>
                <c:pt idx="6">
                  <c:v>226</c:v>
                </c:pt>
                <c:pt idx="7">
                  <c:v>239</c:v>
                </c:pt>
                <c:pt idx="8">
                  <c:v>206</c:v>
                </c:pt>
                <c:pt idx="9">
                  <c:v>191</c:v>
                </c:pt>
                <c:pt idx="10">
                  <c:v>218</c:v>
                </c:pt>
                <c:pt idx="11">
                  <c:v>210</c:v>
                </c:pt>
              </c:numCache>
            </c:numRef>
          </c:val>
          <c:smooth val="0"/>
          <c:extLst>
            <c:ext xmlns:c16="http://schemas.microsoft.com/office/drawing/2014/chart" uri="{C3380CC4-5D6E-409C-BE32-E72D297353CC}">
              <c16:uniqueId val="{00000001-9274-465C-9BBA-9AB7E251D169}"/>
            </c:ext>
          </c:extLst>
        </c:ser>
        <c:ser>
          <c:idx val="5"/>
          <c:order val="2"/>
          <c:tx>
            <c:strRef>
              <c:f>'Marcas Internac.'!$F$7:$G$7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'Marcas Internac.'!$B$9:$B$20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Internac.'!$F$9:$F$20</c:f>
              <c:numCache>
                <c:formatCode>#,##0</c:formatCode>
                <c:ptCount val="12"/>
                <c:pt idx="0">
                  <c:v>126</c:v>
                </c:pt>
                <c:pt idx="1">
                  <c:v>234</c:v>
                </c:pt>
                <c:pt idx="2">
                  <c:v>205</c:v>
                </c:pt>
                <c:pt idx="3">
                  <c:v>160</c:v>
                </c:pt>
                <c:pt idx="4">
                  <c:v>189</c:v>
                </c:pt>
                <c:pt idx="5">
                  <c:v>178</c:v>
                </c:pt>
                <c:pt idx="6">
                  <c:v>206</c:v>
                </c:pt>
                <c:pt idx="7">
                  <c:v>176</c:v>
                </c:pt>
                <c:pt idx="8">
                  <c:v>183</c:v>
                </c:pt>
                <c:pt idx="9">
                  <c:v>178</c:v>
                </c:pt>
                <c:pt idx="10">
                  <c:v>185</c:v>
                </c:pt>
                <c:pt idx="11">
                  <c:v>182</c:v>
                </c:pt>
              </c:numCache>
            </c:numRef>
          </c:val>
          <c:smooth val="0"/>
          <c:extLst>
            <c:ext xmlns:c16="http://schemas.microsoft.com/office/drawing/2014/chart" uri="{C3380CC4-5D6E-409C-BE32-E72D297353CC}">
              <c16:uniqueId val="{00000002-9274-465C-9BBA-9AB7E251D169}"/>
            </c:ext>
          </c:extLst>
        </c:ser>
        <c:ser>
          <c:idx val="6"/>
          <c:order val="3"/>
          <c:tx>
            <c:strRef>
              <c:f>'Marcas Internac.'!$H$7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'Marcas Internac.'!$B$9:$B$20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Internac.'!$H$9:$H$20</c:f>
              <c:numCache>
                <c:formatCode>#,##0</c:formatCode>
                <c:ptCount val="12"/>
                <c:pt idx="0">
                  <c:v>152</c:v>
                </c:pt>
                <c:pt idx="1">
                  <c:v>198</c:v>
                </c:pt>
                <c:pt idx="2">
                  <c:v>152</c:v>
                </c:pt>
                <c:pt idx="3">
                  <c:v>117</c:v>
                </c:pt>
                <c:pt idx="4">
                  <c:v>153</c:v>
                </c:pt>
                <c:pt idx="5">
                  <c:v>163</c:v>
                </c:pt>
                <c:pt idx="6">
                  <c:v>201</c:v>
                </c:pt>
                <c:pt idx="7">
                  <c:v>167</c:v>
                </c:pt>
                <c:pt idx="8">
                  <c:v>123</c:v>
                </c:pt>
                <c:pt idx="9">
                  <c:v>265</c:v>
                </c:pt>
                <c:pt idx="10">
                  <c:v>185</c:v>
                </c:pt>
                <c:pt idx="11">
                  <c:v>167</c:v>
                </c:pt>
              </c:numCache>
            </c:numRef>
          </c:val>
          <c:smooth val="0"/>
          <c:extLst xmlns:c15="http://schemas.microsoft.com/office/drawing/2012/chart">
            <c:ext xmlns:c16="http://schemas.microsoft.com/office/drawing/2014/chart" uri="{C3380CC4-5D6E-409C-BE32-E72D297353CC}">
              <c16:uniqueId val="{00000003-9274-465C-9BBA-9AB7E251D169}"/>
            </c:ext>
          </c:extLst>
        </c:ser>
        <c:dLbls>
          <c:showLegendKey val="0"/>
          <c:showVal val="0"/>
          <c:showCatName val="0"/>
          <c:showSerName val="0"/>
          <c:showPercent val="0"/>
          <c:showBubbleSize val="0"/>
        </c:dLbls>
        <c:marker val="1"/>
        <c:smooth val="0"/>
        <c:axId val="511222488"/>
        <c:axId val="511223800"/>
        <c:extLst/>
      </c:lineChart>
      <c:catAx>
        <c:axId val="5112224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S"/>
          </a:p>
        </c:txPr>
        <c:crossAx val="511223800"/>
        <c:crosses val="autoZero"/>
        <c:auto val="1"/>
        <c:lblAlgn val="ctr"/>
        <c:lblOffset val="100"/>
        <c:noMultiLvlLbl val="0"/>
      </c:catAx>
      <c:valAx>
        <c:axId val="511223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1222488"/>
        <c:crosses val="autoZero"/>
        <c:crossBetween val="between"/>
      </c:valAx>
      <c:spPr>
        <a:solidFill>
          <a:schemeClr val="bg1"/>
        </a:solidFill>
        <a:ln>
          <a:solidFill>
            <a:schemeClr val="accent6">
              <a:lumMod val="20000"/>
              <a:lumOff val="80000"/>
            </a:schemeClr>
          </a:solidFill>
        </a:ln>
        <a:effectLst/>
      </c:spPr>
    </c:plotArea>
    <c:legend>
      <c:legendPos val="b"/>
      <c:layout>
        <c:manualLayout>
          <c:xMode val="edge"/>
          <c:yMode val="edge"/>
          <c:x val="7.4580626000655931E-2"/>
          <c:y val="0.8909521342726896"/>
          <c:w val="0.55522651267964518"/>
          <c:h val="6.5610879122224811E-2"/>
        </c:manualLayout>
      </c:layout>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Concesiones de Marcas Internacionales</a:t>
            </a:r>
          </a:p>
        </c:rich>
      </c:tx>
      <c:layout>
        <c:manualLayout>
          <c:xMode val="edge"/>
          <c:yMode val="edge"/>
          <c:x val="0.17982203969883642"/>
          <c:y val="1.3559322033898305E-2"/>
        </c:manualLayout>
      </c:layout>
      <c:overlay val="0"/>
      <c:spPr>
        <a:solidFill>
          <a:schemeClr val="accent6">
            <a:lumMod val="20000"/>
            <a:lumOff val="80000"/>
          </a:schemeClr>
        </a:solid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8.0059499749389626E-2"/>
          <c:y val="0.12027439061978167"/>
          <c:w val="0.90573321045341593"/>
          <c:h val="0.53633948227973405"/>
        </c:manualLayout>
      </c:layout>
      <c:lineChart>
        <c:grouping val="standard"/>
        <c:varyColors val="0"/>
        <c:ser>
          <c:idx val="0"/>
          <c:order val="0"/>
          <c:tx>
            <c:strRef>
              <c:f>'Marcas Internac.'!$C$53</c:f>
              <c:strCache>
                <c:ptCount val="1"/>
                <c:pt idx="0">
                  <c:v>2021</c:v>
                </c:pt>
              </c:strCache>
            </c:strRef>
          </c:tx>
          <c:spPr>
            <a:ln w="25400" cap="rnd">
              <a:solidFill>
                <a:srgbClr val="F1872B"/>
              </a:solidFill>
              <a:round/>
            </a:ln>
            <a:effectLst/>
          </c:spPr>
          <c:marker>
            <c:symbol val="circle"/>
            <c:size val="5"/>
            <c:spPr>
              <a:solidFill>
                <a:srgbClr val="F1872B"/>
              </a:solidFill>
              <a:ln w="9525">
                <a:solidFill>
                  <a:srgbClr val="F1872B"/>
                </a:solidFill>
              </a:ln>
              <a:effectLst/>
            </c:spPr>
          </c:marker>
          <c:cat>
            <c:strRef>
              <c:f>'Marcas Internac.'!$B$55:$B$66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Internac.'!$C$55:$C$66</c:f>
              <c:numCache>
                <c:formatCode>#,##0</c:formatCode>
                <c:ptCount val="12"/>
                <c:pt idx="0">
                  <c:v>106</c:v>
                </c:pt>
                <c:pt idx="1">
                  <c:v>789</c:v>
                </c:pt>
                <c:pt idx="2">
                  <c:v>378</c:v>
                </c:pt>
                <c:pt idx="3">
                  <c:v>200</c:v>
                </c:pt>
                <c:pt idx="4">
                  <c:v>214</c:v>
                </c:pt>
                <c:pt idx="5">
                  <c:v>392</c:v>
                </c:pt>
                <c:pt idx="6">
                  <c:v>210</c:v>
                </c:pt>
                <c:pt idx="7">
                  <c:v>213</c:v>
                </c:pt>
                <c:pt idx="8">
                  <c:v>311</c:v>
                </c:pt>
                <c:pt idx="9">
                  <c:v>225</c:v>
                </c:pt>
                <c:pt idx="10">
                  <c:v>285</c:v>
                </c:pt>
                <c:pt idx="11">
                  <c:v>114</c:v>
                </c:pt>
              </c:numCache>
            </c:numRef>
          </c:val>
          <c:smooth val="0"/>
          <c:extLst>
            <c:ext xmlns:c16="http://schemas.microsoft.com/office/drawing/2014/chart" uri="{C3380CC4-5D6E-409C-BE32-E72D297353CC}">
              <c16:uniqueId val="{00000000-9CD9-444F-80F8-DD854B41EBFF}"/>
            </c:ext>
          </c:extLst>
        </c:ser>
        <c:ser>
          <c:idx val="1"/>
          <c:order val="1"/>
          <c:tx>
            <c:strRef>
              <c:f>'Marcas Internac.'!$D$53:$E$53</c:f>
              <c:strCache>
                <c:ptCount val="1"/>
                <c:pt idx="0">
                  <c:v>2022</c:v>
                </c:pt>
              </c:strCache>
            </c:strRef>
          </c:tx>
          <c:spPr>
            <a:ln w="25400" cap="rnd">
              <a:solidFill>
                <a:srgbClr val="356AB3"/>
              </a:solidFill>
              <a:round/>
            </a:ln>
            <a:effectLst/>
          </c:spPr>
          <c:marker>
            <c:symbol val="circle"/>
            <c:size val="5"/>
            <c:spPr>
              <a:solidFill>
                <a:srgbClr val="356AB3"/>
              </a:solidFill>
              <a:ln w="9525">
                <a:solidFill>
                  <a:srgbClr val="356AB3"/>
                </a:solidFill>
              </a:ln>
              <a:effectLst/>
            </c:spPr>
          </c:marker>
          <c:cat>
            <c:strRef>
              <c:f>'Marcas Internac.'!$B$55:$B$66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Internac.'!$D$55:$D$66</c:f>
              <c:numCache>
                <c:formatCode>#,##0</c:formatCode>
                <c:ptCount val="12"/>
                <c:pt idx="0">
                  <c:v>121</c:v>
                </c:pt>
                <c:pt idx="1">
                  <c:v>418</c:v>
                </c:pt>
                <c:pt idx="2">
                  <c:v>198</c:v>
                </c:pt>
                <c:pt idx="3">
                  <c:v>121</c:v>
                </c:pt>
                <c:pt idx="4">
                  <c:v>31</c:v>
                </c:pt>
                <c:pt idx="5">
                  <c:v>83</c:v>
                </c:pt>
                <c:pt idx="6">
                  <c:v>38</c:v>
                </c:pt>
                <c:pt idx="7">
                  <c:v>18</c:v>
                </c:pt>
                <c:pt idx="8">
                  <c:v>134</c:v>
                </c:pt>
                <c:pt idx="9">
                  <c:v>184</c:v>
                </c:pt>
                <c:pt idx="10">
                  <c:v>236</c:v>
                </c:pt>
                <c:pt idx="11">
                  <c:v>130</c:v>
                </c:pt>
              </c:numCache>
            </c:numRef>
          </c:val>
          <c:smooth val="0"/>
          <c:extLst>
            <c:ext xmlns:c16="http://schemas.microsoft.com/office/drawing/2014/chart" uri="{C3380CC4-5D6E-409C-BE32-E72D297353CC}">
              <c16:uniqueId val="{00000001-9CD9-444F-80F8-DD854B41EBFF}"/>
            </c:ext>
          </c:extLst>
        </c:ser>
        <c:ser>
          <c:idx val="2"/>
          <c:order val="2"/>
          <c:tx>
            <c:strRef>
              <c:f>'Marcas Internac.'!$F$53:$G$53</c:f>
              <c:strCache>
                <c:ptCount val="1"/>
                <c:pt idx="0">
                  <c:v>2023</c:v>
                </c:pt>
              </c:strCache>
            </c:strRef>
          </c:tx>
          <c:spPr>
            <a:ln w="25400" cap="rnd">
              <a:solidFill>
                <a:srgbClr val="8006A5"/>
              </a:solidFill>
              <a:round/>
            </a:ln>
            <a:effectLst/>
          </c:spPr>
          <c:marker>
            <c:symbol val="circle"/>
            <c:size val="5"/>
            <c:spPr>
              <a:solidFill>
                <a:srgbClr val="8006A5"/>
              </a:solidFill>
              <a:ln w="9525">
                <a:solidFill>
                  <a:srgbClr val="8006A5"/>
                </a:solidFill>
              </a:ln>
              <a:effectLst/>
            </c:spPr>
          </c:marker>
          <c:cat>
            <c:strRef>
              <c:f>'Marcas Internac.'!$B$55:$B$66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Internac.'!$F$55:$F$66</c:f>
              <c:numCache>
                <c:formatCode>#,##0</c:formatCode>
                <c:ptCount val="12"/>
                <c:pt idx="0">
                  <c:v>97</c:v>
                </c:pt>
                <c:pt idx="1">
                  <c:v>202</c:v>
                </c:pt>
                <c:pt idx="2">
                  <c:v>447</c:v>
                </c:pt>
                <c:pt idx="3">
                  <c:v>190</c:v>
                </c:pt>
                <c:pt idx="4">
                  <c:v>169</c:v>
                </c:pt>
                <c:pt idx="5">
                  <c:v>296</c:v>
                </c:pt>
                <c:pt idx="6">
                  <c:v>143</c:v>
                </c:pt>
                <c:pt idx="7">
                  <c:v>255</c:v>
                </c:pt>
                <c:pt idx="8">
                  <c:v>189</c:v>
                </c:pt>
                <c:pt idx="9">
                  <c:v>304</c:v>
                </c:pt>
                <c:pt idx="10">
                  <c:v>59</c:v>
                </c:pt>
                <c:pt idx="11">
                  <c:v>126</c:v>
                </c:pt>
              </c:numCache>
            </c:numRef>
          </c:val>
          <c:smooth val="0"/>
          <c:extLst>
            <c:ext xmlns:c16="http://schemas.microsoft.com/office/drawing/2014/chart" uri="{C3380CC4-5D6E-409C-BE32-E72D297353CC}">
              <c16:uniqueId val="{00000002-9CD9-444F-80F8-DD854B41EBFF}"/>
            </c:ext>
          </c:extLst>
        </c:ser>
        <c:ser>
          <c:idx val="3"/>
          <c:order val="3"/>
          <c:tx>
            <c:strRef>
              <c:f>'Marcas Internac.'!$H$53</c:f>
              <c:strCache>
                <c:ptCount val="1"/>
                <c:pt idx="0">
                  <c:v>2024</c:v>
                </c:pt>
              </c:strCache>
            </c:strRef>
          </c:tx>
          <c:spPr>
            <a:ln w="25400" cap="rnd">
              <a:solidFill>
                <a:schemeClr val="tx1"/>
              </a:solidFill>
              <a:round/>
            </a:ln>
            <a:effectLst/>
          </c:spPr>
          <c:marker>
            <c:symbol val="circle"/>
            <c:size val="5"/>
            <c:spPr>
              <a:solidFill>
                <a:schemeClr val="tx1"/>
              </a:solidFill>
              <a:ln w="9525">
                <a:solidFill>
                  <a:schemeClr val="tx1"/>
                </a:solidFill>
              </a:ln>
              <a:effectLst/>
            </c:spPr>
          </c:marker>
          <c:dPt>
            <c:idx val="1"/>
            <c:marker>
              <c:symbol val="circle"/>
              <c:size val="5"/>
              <c:spPr>
                <a:solidFill>
                  <a:schemeClr val="tx1"/>
                </a:solidFill>
                <a:ln w="9525">
                  <a:solidFill>
                    <a:schemeClr val="tx1"/>
                  </a:solidFill>
                </a:ln>
                <a:effectLst/>
              </c:spPr>
            </c:marker>
            <c:bubble3D val="0"/>
            <c:spPr>
              <a:ln w="25400" cap="rnd">
                <a:solidFill>
                  <a:schemeClr val="tx1"/>
                </a:solidFill>
                <a:round/>
              </a:ln>
              <a:effectLst/>
            </c:spPr>
            <c:extLst>
              <c:ext xmlns:c16="http://schemas.microsoft.com/office/drawing/2014/chart" uri="{C3380CC4-5D6E-409C-BE32-E72D297353CC}">
                <c16:uniqueId val="{00000004-9CD9-444F-80F8-DD854B41EBFF}"/>
              </c:ext>
            </c:extLst>
          </c:dPt>
          <c:cat>
            <c:strRef>
              <c:f>'Marcas Internac.'!$B$55:$B$66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Internac.'!$H$55:$H$66</c:f>
              <c:numCache>
                <c:formatCode>#,##0</c:formatCode>
                <c:ptCount val="12"/>
                <c:pt idx="0">
                  <c:v>75</c:v>
                </c:pt>
                <c:pt idx="1">
                  <c:v>61</c:v>
                </c:pt>
                <c:pt idx="2">
                  <c:v>142</c:v>
                </c:pt>
                <c:pt idx="3">
                  <c:v>174</c:v>
                </c:pt>
                <c:pt idx="4">
                  <c:v>248</c:v>
                </c:pt>
                <c:pt idx="5">
                  <c:v>411</c:v>
                </c:pt>
                <c:pt idx="6">
                  <c:v>375</c:v>
                </c:pt>
                <c:pt idx="7">
                  <c:v>50</c:v>
                </c:pt>
                <c:pt idx="8">
                  <c:v>61</c:v>
                </c:pt>
                <c:pt idx="9">
                  <c:v>40</c:v>
                </c:pt>
                <c:pt idx="10">
                  <c:v>216</c:v>
                </c:pt>
                <c:pt idx="11">
                  <c:v>59</c:v>
                </c:pt>
              </c:numCache>
            </c:numRef>
          </c:val>
          <c:smooth val="0"/>
          <c:extLst>
            <c:ext xmlns:c16="http://schemas.microsoft.com/office/drawing/2014/chart" uri="{C3380CC4-5D6E-409C-BE32-E72D297353CC}">
              <c16:uniqueId val="{00000005-9CD9-444F-80F8-DD854B41EBFF}"/>
            </c:ext>
          </c:extLst>
        </c:ser>
        <c:dLbls>
          <c:showLegendKey val="0"/>
          <c:showVal val="0"/>
          <c:showCatName val="0"/>
          <c:showSerName val="0"/>
          <c:showPercent val="0"/>
          <c:showBubbleSize val="0"/>
        </c:dLbls>
        <c:marker val="1"/>
        <c:smooth val="0"/>
        <c:axId val="494790864"/>
        <c:axId val="494790536"/>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4.9457091644620116E-2"/>
          <c:y val="0.86102392743985512"/>
          <c:w val="0.57039132942057802"/>
          <c:h val="7.4067203684189425E-2"/>
        </c:manualLayout>
      </c:layout>
      <c:overlay val="0"/>
      <c:spPr>
        <a:noFill/>
        <a:ln>
          <a:solidFill>
            <a:schemeClr val="accent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accent6">
        <a:lumMod val="20000"/>
        <a:lumOff val="80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Expedientes resueltos de Marcas Internacionales</a:t>
            </a:r>
            <a:r>
              <a:rPr lang="en-US" b="1" baseline="0">
                <a:solidFill>
                  <a:sysClr val="windowText" lastClr="000000"/>
                </a:solidFill>
              </a:rPr>
              <a:t> </a:t>
            </a:r>
          </a:p>
          <a:p>
            <a:pPr>
              <a:defRPr b="1">
                <a:solidFill>
                  <a:sysClr val="windowText" lastClr="000000"/>
                </a:solidFill>
              </a:defRPr>
            </a:pPr>
            <a:r>
              <a:rPr lang="en-US" b="1">
                <a:solidFill>
                  <a:sysClr val="windowText" lastClr="000000"/>
                </a:solidFill>
              </a:rPr>
              <a:t>en 2024</a:t>
            </a:r>
          </a:p>
        </c:rich>
      </c:tx>
      <c:layout>
        <c:manualLayout>
          <c:xMode val="edge"/>
          <c:yMode val="edge"/>
          <c:x val="0.11982275979761087"/>
          <c:y val="3.680747924853140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57538435854403"/>
          <c:y val="0.23238430247765421"/>
          <c:w val="0.42407220517021749"/>
          <c:h val="0.71115873402422625"/>
        </c:manualLayout>
      </c:layout>
      <c:pieChart>
        <c:varyColors val="1"/>
        <c:ser>
          <c:idx val="3"/>
          <c:order val="0"/>
          <c:tx>
            <c:v>Resoluciones de Marcas Internacionales</c:v>
          </c:tx>
          <c:spPr>
            <a:solidFill>
              <a:srgbClr val="E6CDFF"/>
            </a:solidFill>
          </c:spPr>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ABF9-469C-BAC2-12450285A2E4}"/>
              </c:ext>
            </c:extLst>
          </c:dPt>
          <c:dPt>
            <c:idx val="1"/>
            <c:bubble3D val="0"/>
            <c:spPr>
              <a:solidFill>
                <a:srgbClr val="E6CDFF"/>
              </a:solidFill>
              <a:ln w="19050">
                <a:solidFill>
                  <a:schemeClr val="lt1"/>
                </a:solidFill>
              </a:ln>
              <a:effectLst/>
            </c:spPr>
            <c:extLst>
              <c:ext xmlns:c16="http://schemas.microsoft.com/office/drawing/2014/chart" uri="{C3380CC4-5D6E-409C-BE32-E72D297353CC}">
                <c16:uniqueId val="{00000003-ABF9-469C-BAC2-12450285A2E4}"/>
              </c:ext>
            </c:extLst>
          </c:dPt>
          <c:dLbls>
            <c:dLbl>
              <c:idx val="0"/>
              <c:layout>
                <c:manualLayout>
                  <c:x val="7.5752123189924456E-2"/>
                  <c:y val="-0.11743074530890198"/>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20759528759528759"/>
                      <c:h val="0.17972526630047533"/>
                    </c:manualLayout>
                  </c15:layout>
                </c:ext>
                <c:ext xmlns:c16="http://schemas.microsoft.com/office/drawing/2014/chart" uri="{C3380CC4-5D6E-409C-BE32-E72D297353CC}">
                  <c16:uniqueId val="{00000001-ABF9-469C-BAC2-12450285A2E4}"/>
                </c:ext>
              </c:extLst>
            </c:dLbl>
            <c:dLbl>
              <c:idx val="1"/>
              <c:layout>
                <c:manualLayout>
                  <c:x val="0.14643912856900493"/>
                  <c:y val="-2.7699434884790024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21136616569127098"/>
                      <c:h val="0.18762886597938144"/>
                    </c:manualLayout>
                  </c15:layout>
                </c:ext>
                <c:ext xmlns:c16="http://schemas.microsoft.com/office/drawing/2014/chart" uri="{C3380CC4-5D6E-409C-BE32-E72D297353CC}">
                  <c16:uniqueId val="{00000003-ABF9-469C-BAC2-12450285A2E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'Marcas Internac.'!$D$93:$D$94</c:f>
              <c:strCache>
                <c:ptCount val="2"/>
                <c:pt idx="0">
                  <c:v>Denegaciones</c:v>
                </c:pt>
                <c:pt idx="1">
                  <c:v>Concesiones</c:v>
                </c:pt>
              </c:strCache>
            </c:strRef>
          </c:cat>
          <c:val>
            <c:numRef>
              <c:f>'Marcas Internac.'!$E$93:$E$94</c:f>
              <c:numCache>
                <c:formatCode>#,##0</c:formatCode>
                <c:ptCount val="2"/>
                <c:pt idx="0">
                  <c:v>116</c:v>
                </c:pt>
                <c:pt idx="1">
                  <c:v>1912</c:v>
                </c:pt>
              </c:numCache>
            </c:numRef>
          </c:val>
          <c:extLst>
            <c:ext xmlns:c16="http://schemas.microsoft.com/office/drawing/2014/chart" uri="{C3380CC4-5D6E-409C-BE32-E72D297353CC}">
              <c16:uniqueId val="{00000004-ABF9-469C-BAC2-12450285A2E4}"/>
            </c:ext>
          </c:extLst>
        </c:ser>
        <c:dLbls>
          <c:showLegendKey val="0"/>
          <c:showVal val="0"/>
          <c:showCatName val="0"/>
          <c:showSerName val="0"/>
          <c:showPercent val="0"/>
          <c:showBubbleSize val="0"/>
          <c:showLeaderLines val="1"/>
        </c:dLbls>
        <c:firstSliceAng val="10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[EstadísticasOEPM  .xlsx]DATOS!TablaDinámica1</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1.2852554104979841E-2"/>
          <c:y val="1.9077436711241354E-2"/>
          <c:w val="0.96858264552116036"/>
          <c:h val="0.9037879520604295"/>
        </c:manualLayout>
      </c:layout>
      <c:barChart>
        <c:barDir val="col"/>
        <c:grouping val="clustered"/>
        <c:varyColors val="0"/>
        <c:ser>
          <c:idx val="0"/>
          <c:order val="0"/>
          <c:tx>
            <c:strRef>
              <c:f>DATOS!$G$3</c:f>
              <c:strCache>
                <c:ptCount val="1"/>
                <c:pt idx="0">
                  <c:v>Total</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DATOS!$F$4:$F$20</c:f>
              <c:strCach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strCache>
            </c:strRef>
          </c:cat>
          <c:val>
            <c:numRef>
              <c:f>DATOS!$G$4:$G$20</c:f>
              <c:numCache>
                <c:formatCode>#,##0</c:formatCode>
                <c:ptCount val="16"/>
                <c:pt idx="0">
                  <c:v>66635</c:v>
                </c:pt>
                <c:pt idx="1">
                  <c:v>69153</c:v>
                </c:pt>
                <c:pt idx="2">
                  <c:v>73996</c:v>
                </c:pt>
                <c:pt idx="3">
                  <c:v>72461</c:v>
                </c:pt>
                <c:pt idx="4">
                  <c:v>76633</c:v>
                </c:pt>
                <c:pt idx="5">
                  <c:v>80994</c:v>
                </c:pt>
                <c:pt idx="6">
                  <c:v>81072</c:v>
                </c:pt>
                <c:pt idx="7">
                  <c:v>82887</c:v>
                </c:pt>
                <c:pt idx="8">
                  <c:v>88409</c:v>
                </c:pt>
                <c:pt idx="9">
                  <c:v>87276</c:v>
                </c:pt>
                <c:pt idx="10">
                  <c:v>82287</c:v>
                </c:pt>
                <c:pt idx="11">
                  <c:v>80614</c:v>
                </c:pt>
                <c:pt idx="12">
                  <c:v>81300</c:v>
                </c:pt>
                <c:pt idx="13">
                  <c:v>72548</c:v>
                </c:pt>
                <c:pt idx="14">
                  <c:v>82749</c:v>
                </c:pt>
                <c:pt idx="15">
                  <c:v>84677</c:v>
                </c:pt>
              </c:numCache>
            </c:numRef>
          </c:val>
          <c:extLst>
            <c:ext xmlns:c16="http://schemas.microsoft.com/office/drawing/2014/chart" uri="{C3380CC4-5D6E-409C-BE32-E72D297353CC}">
              <c16:uniqueId val="{00000000-1017-4404-886D-D28C763CD178}"/>
            </c:ext>
          </c:extLst>
        </c:ser>
        <c:dLbls>
          <c:dLblPos val="outEnd"/>
          <c:showLegendKey val="0"/>
          <c:showVal val="1"/>
          <c:showCatName val="0"/>
          <c:showSerName val="0"/>
          <c:showPercent val="0"/>
          <c:showBubbleSize val="0"/>
        </c:dLbls>
        <c:gapWidth val="219"/>
        <c:overlap val="-27"/>
        <c:axId val="642787856"/>
        <c:axId val="642788184"/>
      </c:barChart>
      <c:catAx>
        <c:axId val="64278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642788184"/>
        <c:crosses val="autoZero"/>
        <c:auto val="1"/>
        <c:lblAlgn val="ctr"/>
        <c:lblOffset val="100"/>
        <c:noMultiLvlLbl val="0"/>
      </c:catAx>
      <c:valAx>
        <c:axId val="64278818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4278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5">
          <a:lumMod val="75000"/>
        </a:schemeClr>
      </a:solidFill>
      <a:round/>
    </a:ln>
    <a:effectLst/>
  </c:spPr>
  <c:txPr>
    <a:bodyPr/>
    <a:lstStyle/>
    <a:p>
      <a:pPr>
        <a:defRPr/>
      </a:pPr>
      <a:endParaRPr lang="es-E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b="1" i="0" baseline="0">
                <a:solidFill>
                  <a:schemeClr val="tx1"/>
                </a:solidFill>
                <a:latin typeface="Arial" panose="020B0604020202020204" pitchFamily="34" charset="0"/>
                <a:cs typeface="Arial" panose="020B0604020202020204" pitchFamily="34" charset="0"/>
              </a:rPr>
              <a:t>SOLICITUDES DE DISEÑOS </a:t>
            </a:r>
          </a:p>
        </c:rich>
      </c:tx>
      <c:layout>
        <c:manualLayout>
          <c:xMode val="edge"/>
          <c:yMode val="edge"/>
          <c:x val="0.33150487930148953"/>
          <c:y val="4.651162790697674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7.7444324406183165E-2"/>
          <c:y val="0.14189814814814813"/>
          <c:w val="0.88057449025991763"/>
          <c:h val="0.58628608923884518"/>
        </c:manualLayout>
      </c:layout>
      <c:lineChart>
        <c:grouping val="standard"/>
        <c:varyColors val="0"/>
        <c:ser>
          <c:idx val="3"/>
          <c:order val="0"/>
          <c:tx>
            <c:strRef>
              <c:f>Diseños!$C$7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Diseños!$D$9:$D$20</c:f>
              <c:numCache>
                <c:formatCode>#,##0</c:formatCode>
                <c:ptCount val="12"/>
                <c:pt idx="0">
                  <c:v>935</c:v>
                </c:pt>
                <c:pt idx="1">
                  <c:v>1118</c:v>
                </c:pt>
                <c:pt idx="2">
                  <c:v>1323</c:v>
                </c:pt>
                <c:pt idx="3">
                  <c:v>906</c:v>
                </c:pt>
                <c:pt idx="4">
                  <c:v>954</c:v>
                </c:pt>
                <c:pt idx="5">
                  <c:v>1438</c:v>
                </c:pt>
                <c:pt idx="6">
                  <c:v>1503</c:v>
                </c:pt>
                <c:pt idx="7">
                  <c:v>518</c:v>
                </c:pt>
                <c:pt idx="8">
                  <c:v>495</c:v>
                </c:pt>
                <c:pt idx="9">
                  <c:v>1121</c:v>
                </c:pt>
                <c:pt idx="10">
                  <c:v>954</c:v>
                </c:pt>
                <c:pt idx="11">
                  <c:v>849</c:v>
                </c:pt>
              </c:numCache>
            </c:numRef>
          </c:val>
          <c:smooth val="0"/>
          <c:extLst>
            <c:ext xmlns:c16="http://schemas.microsoft.com/office/drawing/2014/chart" uri="{C3380CC4-5D6E-409C-BE32-E72D297353CC}">
              <c16:uniqueId val="{00000000-07C6-41B8-BD67-CB08A6399342}"/>
            </c:ext>
          </c:extLst>
        </c:ser>
        <c:ser>
          <c:idx val="7"/>
          <c:order val="1"/>
          <c:tx>
            <c:strRef>
              <c:f>Diseños!$E$7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Diseños!$F$9:$F$20</c:f>
              <c:numCache>
                <c:formatCode>#,##0</c:formatCode>
                <c:ptCount val="12"/>
                <c:pt idx="0">
                  <c:v>515</c:v>
                </c:pt>
                <c:pt idx="1">
                  <c:v>1139</c:v>
                </c:pt>
                <c:pt idx="2">
                  <c:v>1171</c:v>
                </c:pt>
                <c:pt idx="3">
                  <c:v>389</c:v>
                </c:pt>
                <c:pt idx="4">
                  <c:v>1020</c:v>
                </c:pt>
                <c:pt idx="5">
                  <c:v>838</c:v>
                </c:pt>
                <c:pt idx="6">
                  <c:v>974</c:v>
                </c:pt>
                <c:pt idx="7">
                  <c:v>350</c:v>
                </c:pt>
                <c:pt idx="8">
                  <c:v>1038</c:v>
                </c:pt>
                <c:pt idx="9">
                  <c:v>1245</c:v>
                </c:pt>
                <c:pt idx="10">
                  <c:v>1038</c:v>
                </c:pt>
                <c:pt idx="11">
                  <c:v>1207</c:v>
                </c:pt>
              </c:numCache>
            </c:numRef>
          </c:val>
          <c:smooth val="0"/>
          <c:extLst>
            <c:ext xmlns:c16="http://schemas.microsoft.com/office/drawing/2014/chart" uri="{C3380CC4-5D6E-409C-BE32-E72D297353CC}">
              <c16:uniqueId val="{00000001-07C6-41B8-BD67-CB08A6399342}"/>
            </c:ext>
          </c:extLst>
        </c:ser>
        <c:ser>
          <c:idx val="11"/>
          <c:order val="2"/>
          <c:tx>
            <c:strRef>
              <c:f>Diseños!$I$7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Diseños!$J$9:$J$20</c:f>
              <c:numCache>
                <c:formatCode>#,##0</c:formatCode>
                <c:ptCount val="12"/>
                <c:pt idx="0">
                  <c:v>695</c:v>
                </c:pt>
                <c:pt idx="1">
                  <c:v>1158</c:v>
                </c:pt>
                <c:pt idx="2">
                  <c:v>1507</c:v>
                </c:pt>
                <c:pt idx="3">
                  <c:v>517</c:v>
                </c:pt>
                <c:pt idx="4">
                  <c:v>1407</c:v>
                </c:pt>
                <c:pt idx="5">
                  <c:v>911</c:v>
                </c:pt>
                <c:pt idx="6">
                  <c:v>2041</c:v>
                </c:pt>
                <c:pt idx="7">
                  <c:v>1206</c:v>
                </c:pt>
                <c:pt idx="8">
                  <c:v>1691</c:v>
                </c:pt>
                <c:pt idx="9">
                  <c:v>1122</c:v>
                </c:pt>
                <c:pt idx="10">
                  <c:v>1210</c:v>
                </c:pt>
                <c:pt idx="11">
                  <c:v>1125</c:v>
                </c:pt>
              </c:numCache>
            </c:numRef>
          </c:val>
          <c:smooth val="0"/>
          <c:extLst>
            <c:ext xmlns:c16="http://schemas.microsoft.com/office/drawing/2014/chart" uri="{C3380CC4-5D6E-409C-BE32-E72D297353CC}">
              <c16:uniqueId val="{00000002-07C6-41B8-BD67-CB08A6399342}"/>
            </c:ext>
          </c:extLst>
        </c:ser>
        <c:ser>
          <c:idx val="14"/>
          <c:order val="3"/>
          <c:tx>
            <c:strRef>
              <c:f>Diseños!$M$7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Diseños!$N$9:$N$20</c:f>
              <c:numCache>
                <c:formatCode>#,##0</c:formatCode>
                <c:ptCount val="12"/>
                <c:pt idx="0">
                  <c:v>935</c:v>
                </c:pt>
                <c:pt idx="1">
                  <c:v>1369</c:v>
                </c:pt>
                <c:pt idx="2">
                  <c:v>1407</c:v>
                </c:pt>
                <c:pt idx="3">
                  <c:v>881</c:v>
                </c:pt>
                <c:pt idx="4">
                  <c:v>1308</c:v>
                </c:pt>
                <c:pt idx="5">
                  <c:v>1148</c:v>
                </c:pt>
                <c:pt idx="6">
                  <c:v>1009</c:v>
                </c:pt>
                <c:pt idx="7">
                  <c:v>565</c:v>
                </c:pt>
                <c:pt idx="8">
                  <c:v>872</c:v>
                </c:pt>
                <c:pt idx="9">
                  <c:v>2295</c:v>
                </c:pt>
                <c:pt idx="10">
                  <c:v>1103</c:v>
                </c:pt>
                <c:pt idx="11">
                  <c:v>1073</c:v>
                </c:pt>
              </c:numCache>
            </c:numRef>
          </c:val>
          <c:smooth val="0"/>
          <c:extLst>
            <c:ext xmlns:c16="http://schemas.microsoft.com/office/drawing/2014/chart" uri="{C3380CC4-5D6E-409C-BE32-E72D297353CC}">
              <c16:uniqueId val="{00000003-07C6-41B8-BD67-CB08A6399342}"/>
            </c:ext>
          </c:extLst>
        </c:ser>
        <c:dLbls>
          <c:showLegendKey val="0"/>
          <c:showVal val="0"/>
          <c:showCatName val="0"/>
          <c:showSerName val="0"/>
          <c:showPercent val="0"/>
          <c:showBubbleSize val="0"/>
        </c:dLbls>
        <c:marker val="1"/>
        <c:smooth val="0"/>
        <c:axId val="409653968"/>
        <c:axId val="409654296"/>
        <c:extLst/>
      </c:lineChart>
      <c:catAx>
        <c:axId val="40965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crossAx val="409654296"/>
        <c:crosses val="autoZero"/>
        <c:auto val="1"/>
        <c:lblAlgn val="ctr"/>
        <c:lblOffset val="100"/>
        <c:noMultiLvlLbl val="0"/>
      </c:catAx>
      <c:valAx>
        <c:axId val="409654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S"/>
          </a:p>
        </c:txPr>
        <c:crossAx val="409653968"/>
        <c:crosses val="autoZero"/>
        <c:crossBetween val="between"/>
      </c:valAx>
      <c:spPr>
        <a:solidFill>
          <a:schemeClr val="bg1"/>
        </a:solidFill>
        <a:ln>
          <a:noFill/>
        </a:ln>
        <a:effectLst/>
      </c:spPr>
    </c:plotArea>
    <c:legend>
      <c:legendPos val="b"/>
      <c:layout>
        <c:manualLayout>
          <c:xMode val="edge"/>
          <c:yMode val="edge"/>
          <c:x val="0.11870345386884702"/>
          <c:y val="0.89544375267045107"/>
          <c:w val="0.46229688837746696"/>
          <c:h val="7.0459783341278587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FFCC66"/>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b="1" i="0" baseline="0">
                <a:solidFill>
                  <a:schemeClr val="tx1"/>
                </a:solidFill>
                <a:latin typeface="Arial" panose="020B0604020202020204" pitchFamily="34" charset="0"/>
                <a:cs typeface="Arial" panose="020B0604020202020204" pitchFamily="34" charset="0"/>
              </a:rPr>
              <a:t>SOLICITUDES DE DISEÑOS POR EXPEDIENTES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7.1062743663066211E-2"/>
          <c:y val="0.13812879559826055"/>
          <c:w val="0.89381503782615412"/>
          <c:h val="0.58553409119679978"/>
        </c:manualLayout>
      </c:layout>
      <c:lineChart>
        <c:grouping val="standard"/>
        <c:varyColors val="0"/>
        <c:ser>
          <c:idx val="3"/>
          <c:order val="0"/>
          <c:tx>
            <c:strRef>
              <c:f>Diseños!$C$7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Diseños!$C$9:$C$20</c:f>
              <c:numCache>
                <c:formatCode>#,##0</c:formatCode>
                <c:ptCount val="12"/>
                <c:pt idx="0">
                  <c:v>91</c:v>
                </c:pt>
                <c:pt idx="1">
                  <c:v>148</c:v>
                </c:pt>
                <c:pt idx="2">
                  <c:v>142</c:v>
                </c:pt>
                <c:pt idx="3">
                  <c:v>131</c:v>
                </c:pt>
                <c:pt idx="4">
                  <c:v>119</c:v>
                </c:pt>
                <c:pt idx="5">
                  <c:v>134</c:v>
                </c:pt>
                <c:pt idx="6">
                  <c:v>120</c:v>
                </c:pt>
                <c:pt idx="7">
                  <c:v>72</c:v>
                </c:pt>
                <c:pt idx="8">
                  <c:v>77</c:v>
                </c:pt>
                <c:pt idx="9">
                  <c:v>135</c:v>
                </c:pt>
                <c:pt idx="10">
                  <c:v>82</c:v>
                </c:pt>
                <c:pt idx="11">
                  <c:v>78</c:v>
                </c:pt>
              </c:numCache>
            </c:numRef>
          </c:val>
          <c:smooth val="0"/>
          <c:extLst>
            <c:ext xmlns:c16="http://schemas.microsoft.com/office/drawing/2014/chart" uri="{C3380CC4-5D6E-409C-BE32-E72D297353CC}">
              <c16:uniqueId val="{00000000-A3E7-4F5D-B8DF-71D53C288EEA}"/>
            </c:ext>
          </c:extLst>
        </c:ser>
        <c:ser>
          <c:idx val="7"/>
          <c:order val="1"/>
          <c:tx>
            <c:strRef>
              <c:f>Diseños!$E$7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Diseños!$E$9:$E$20</c:f>
              <c:numCache>
                <c:formatCode>#,##0</c:formatCode>
                <c:ptCount val="12"/>
                <c:pt idx="0">
                  <c:v>74</c:v>
                </c:pt>
                <c:pt idx="1">
                  <c:v>100</c:v>
                </c:pt>
                <c:pt idx="2">
                  <c:v>110</c:v>
                </c:pt>
                <c:pt idx="3">
                  <c:v>69</c:v>
                </c:pt>
                <c:pt idx="4">
                  <c:v>101</c:v>
                </c:pt>
                <c:pt idx="5">
                  <c:v>92</c:v>
                </c:pt>
                <c:pt idx="6">
                  <c:v>96</c:v>
                </c:pt>
                <c:pt idx="7">
                  <c:v>57</c:v>
                </c:pt>
                <c:pt idx="8">
                  <c:v>134</c:v>
                </c:pt>
                <c:pt idx="9">
                  <c:v>113</c:v>
                </c:pt>
                <c:pt idx="10">
                  <c:v>128</c:v>
                </c:pt>
                <c:pt idx="11">
                  <c:v>120</c:v>
                </c:pt>
              </c:numCache>
            </c:numRef>
          </c:val>
          <c:smooth val="0"/>
          <c:extLst>
            <c:ext xmlns:c16="http://schemas.microsoft.com/office/drawing/2014/chart" uri="{C3380CC4-5D6E-409C-BE32-E72D297353CC}">
              <c16:uniqueId val="{00000001-A3E7-4F5D-B8DF-71D53C288EEA}"/>
            </c:ext>
          </c:extLst>
        </c:ser>
        <c:ser>
          <c:idx val="11"/>
          <c:order val="2"/>
          <c:tx>
            <c:strRef>
              <c:f>Diseños!$I$7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Diseños!$I$9:$I$20</c:f>
              <c:numCache>
                <c:formatCode>#,##0</c:formatCode>
                <c:ptCount val="12"/>
                <c:pt idx="0">
                  <c:v>95</c:v>
                </c:pt>
                <c:pt idx="1">
                  <c:v>124</c:v>
                </c:pt>
                <c:pt idx="2">
                  <c:v>145</c:v>
                </c:pt>
                <c:pt idx="3">
                  <c:v>83</c:v>
                </c:pt>
                <c:pt idx="4">
                  <c:v>137</c:v>
                </c:pt>
                <c:pt idx="5">
                  <c:v>132</c:v>
                </c:pt>
                <c:pt idx="6">
                  <c:v>133</c:v>
                </c:pt>
                <c:pt idx="7">
                  <c:v>92</c:v>
                </c:pt>
                <c:pt idx="8">
                  <c:v>118</c:v>
                </c:pt>
                <c:pt idx="9">
                  <c:v>118</c:v>
                </c:pt>
                <c:pt idx="10">
                  <c:v>120</c:v>
                </c:pt>
                <c:pt idx="11">
                  <c:v>112</c:v>
                </c:pt>
              </c:numCache>
            </c:numRef>
          </c:val>
          <c:smooth val="0"/>
          <c:extLst>
            <c:ext xmlns:c16="http://schemas.microsoft.com/office/drawing/2014/chart" uri="{C3380CC4-5D6E-409C-BE32-E72D297353CC}">
              <c16:uniqueId val="{00000002-A3E7-4F5D-B8DF-71D53C288EEA}"/>
            </c:ext>
          </c:extLst>
        </c:ser>
        <c:ser>
          <c:idx val="14"/>
          <c:order val="3"/>
          <c:tx>
            <c:strRef>
              <c:f>Diseños!$M$7</c:f>
              <c:strCache>
                <c:ptCount val="1"/>
                <c:pt idx="0">
                  <c:v>2024</c:v>
                </c:pt>
              </c:strCache>
            </c:strRef>
          </c:tx>
          <c:spPr>
            <a:ln w="28575" cap="rnd">
              <a:solidFill>
                <a:schemeClr val="tx1"/>
              </a:solidFill>
              <a:round/>
            </a:ln>
            <a:effectLst/>
          </c:spPr>
          <c:marker>
            <c:symbol val="circle"/>
            <c:size val="5"/>
            <c:spPr>
              <a:solidFill>
                <a:schemeClr val="tx1">
                  <a:alpha val="98000"/>
                </a:schemeClr>
              </a:solidFill>
              <a:ln w="9525">
                <a:solidFill>
                  <a:schemeClr val="tx1"/>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Diseños!$M$9:$M$20</c:f>
              <c:numCache>
                <c:formatCode>#,##0</c:formatCode>
                <c:ptCount val="12"/>
                <c:pt idx="0">
                  <c:v>104</c:v>
                </c:pt>
                <c:pt idx="1">
                  <c:v>129</c:v>
                </c:pt>
                <c:pt idx="2">
                  <c:v>138</c:v>
                </c:pt>
                <c:pt idx="3">
                  <c:v>121</c:v>
                </c:pt>
                <c:pt idx="4">
                  <c:v>133</c:v>
                </c:pt>
                <c:pt idx="5">
                  <c:v>134</c:v>
                </c:pt>
                <c:pt idx="6">
                  <c:v>120</c:v>
                </c:pt>
                <c:pt idx="7">
                  <c:v>82</c:v>
                </c:pt>
                <c:pt idx="8">
                  <c:v>96</c:v>
                </c:pt>
                <c:pt idx="9">
                  <c:v>159</c:v>
                </c:pt>
                <c:pt idx="10">
                  <c:v>125</c:v>
                </c:pt>
                <c:pt idx="11">
                  <c:v>112</c:v>
                </c:pt>
              </c:numCache>
            </c:numRef>
          </c:val>
          <c:smooth val="0"/>
          <c:extLst>
            <c:ext xmlns:c16="http://schemas.microsoft.com/office/drawing/2014/chart" uri="{C3380CC4-5D6E-409C-BE32-E72D297353CC}">
              <c16:uniqueId val="{00000003-A3E7-4F5D-B8DF-71D53C288EEA}"/>
            </c:ext>
          </c:extLst>
        </c:ser>
        <c:dLbls>
          <c:showLegendKey val="0"/>
          <c:showVal val="0"/>
          <c:showCatName val="0"/>
          <c:showSerName val="0"/>
          <c:showPercent val="0"/>
          <c:showBubbleSize val="0"/>
        </c:dLbls>
        <c:marker val="1"/>
        <c:smooth val="0"/>
        <c:axId val="409653968"/>
        <c:axId val="409654296"/>
        <c:extLst/>
      </c:lineChart>
      <c:catAx>
        <c:axId val="40965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crossAx val="409654296"/>
        <c:crosses val="autoZero"/>
        <c:auto val="1"/>
        <c:lblAlgn val="ctr"/>
        <c:lblOffset val="100"/>
        <c:noMultiLvlLbl val="0"/>
      </c:catAx>
      <c:valAx>
        <c:axId val="409654296"/>
        <c:scaling>
          <c:orientation val="minMax"/>
          <c:max val="18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S"/>
          </a:p>
        </c:txPr>
        <c:crossAx val="409653968"/>
        <c:crosses val="autoZero"/>
        <c:crossBetween val="between"/>
      </c:valAx>
      <c:spPr>
        <a:solidFill>
          <a:schemeClr val="bg1"/>
        </a:solidFill>
        <a:ln>
          <a:noFill/>
        </a:ln>
        <a:effectLst/>
      </c:spPr>
    </c:plotArea>
    <c:legend>
      <c:legendPos val="b"/>
      <c:layout>
        <c:manualLayout>
          <c:xMode val="edge"/>
          <c:yMode val="edge"/>
          <c:x val="0.13349921621243127"/>
          <c:y val="0.90116950690404762"/>
          <c:w val="0.45784054101671023"/>
          <c:h val="7.0459783341278587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FFCC66"/>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b="1" i="0" baseline="0">
                <a:solidFill>
                  <a:schemeClr val="tx1"/>
                </a:solidFill>
                <a:latin typeface="Arial" panose="020B0604020202020204" pitchFamily="34" charset="0"/>
                <a:cs typeface="Arial" panose="020B0604020202020204" pitchFamily="34" charset="0"/>
              </a:rPr>
              <a:t>CONCESIONES DE DISEÑOS </a:t>
            </a:r>
          </a:p>
        </c:rich>
      </c:tx>
      <c:layout>
        <c:manualLayout>
          <c:xMode val="edge"/>
          <c:yMode val="edge"/>
          <c:x val="0.26496563610747564"/>
          <c:y val="3.914366934165177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7.1084346164046561E-2"/>
          <c:y val="0.1459756987245604"/>
          <c:w val="0.88527192743672722"/>
          <c:h val="0.56291313426077338"/>
        </c:manualLayout>
      </c:layout>
      <c:lineChart>
        <c:grouping val="standard"/>
        <c:varyColors val="0"/>
        <c:ser>
          <c:idx val="3"/>
          <c:order val="0"/>
          <c:tx>
            <c:strRef>
              <c:f>Diseños!$C$69</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Diseños!$C$71:$C$82</c:f>
              <c:numCache>
                <c:formatCode>#,##0</c:formatCode>
                <c:ptCount val="12"/>
                <c:pt idx="0">
                  <c:v>1782</c:v>
                </c:pt>
                <c:pt idx="1">
                  <c:v>676</c:v>
                </c:pt>
                <c:pt idx="2">
                  <c:v>1524</c:v>
                </c:pt>
                <c:pt idx="3">
                  <c:v>1090</c:v>
                </c:pt>
                <c:pt idx="4">
                  <c:v>1063</c:v>
                </c:pt>
                <c:pt idx="5">
                  <c:v>880</c:v>
                </c:pt>
                <c:pt idx="6">
                  <c:v>640</c:v>
                </c:pt>
                <c:pt idx="7">
                  <c:v>1636</c:v>
                </c:pt>
                <c:pt idx="8">
                  <c:v>445</c:v>
                </c:pt>
                <c:pt idx="9">
                  <c:v>1626</c:v>
                </c:pt>
                <c:pt idx="10">
                  <c:v>1136</c:v>
                </c:pt>
                <c:pt idx="11">
                  <c:v>473</c:v>
                </c:pt>
              </c:numCache>
            </c:numRef>
          </c:val>
          <c:smooth val="0"/>
          <c:extLst>
            <c:ext xmlns:c16="http://schemas.microsoft.com/office/drawing/2014/chart" uri="{C3380CC4-5D6E-409C-BE32-E72D297353CC}">
              <c16:uniqueId val="{00000000-3B4D-480A-97F4-67CBBC0F8177}"/>
            </c:ext>
          </c:extLst>
        </c:ser>
        <c:ser>
          <c:idx val="7"/>
          <c:order val="1"/>
          <c:tx>
            <c:strRef>
              <c:f>Diseños!$E$69</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Diseños!$E$71:$E$82</c:f>
              <c:numCache>
                <c:formatCode>#,##0</c:formatCode>
                <c:ptCount val="12"/>
                <c:pt idx="0">
                  <c:v>746</c:v>
                </c:pt>
                <c:pt idx="1">
                  <c:v>1064</c:v>
                </c:pt>
                <c:pt idx="2">
                  <c:v>949</c:v>
                </c:pt>
                <c:pt idx="3">
                  <c:v>729</c:v>
                </c:pt>
                <c:pt idx="4">
                  <c:v>927</c:v>
                </c:pt>
                <c:pt idx="5">
                  <c:v>805</c:v>
                </c:pt>
                <c:pt idx="6">
                  <c:v>741</c:v>
                </c:pt>
                <c:pt idx="7">
                  <c:v>633</c:v>
                </c:pt>
                <c:pt idx="8">
                  <c:v>714</c:v>
                </c:pt>
                <c:pt idx="9">
                  <c:v>1066</c:v>
                </c:pt>
                <c:pt idx="10">
                  <c:v>1034</c:v>
                </c:pt>
                <c:pt idx="11">
                  <c:v>1240</c:v>
                </c:pt>
              </c:numCache>
            </c:numRef>
          </c:val>
          <c:smooth val="0"/>
          <c:extLst>
            <c:ext xmlns:c16="http://schemas.microsoft.com/office/drawing/2014/chart" uri="{C3380CC4-5D6E-409C-BE32-E72D297353CC}">
              <c16:uniqueId val="{00000001-3B4D-480A-97F4-67CBBC0F8177}"/>
            </c:ext>
          </c:extLst>
        </c:ser>
        <c:ser>
          <c:idx val="11"/>
          <c:order val="2"/>
          <c:tx>
            <c:strRef>
              <c:f>Diseños!$I$69</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Diseños!$I$71:$I$82</c:f>
              <c:numCache>
                <c:formatCode>#,##0</c:formatCode>
                <c:ptCount val="12"/>
                <c:pt idx="0">
                  <c:v>540</c:v>
                </c:pt>
                <c:pt idx="1">
                  <c:v>798</c:v>
                </c:pt>
                <c:pt idx="2">
                  <c:v>1990</c:v>
                </c:pt>
                <c:pt idx="3">
                  <c:v>700</c:v>
                </c:pt>
                <c:pt idx="4">
                  <c:v>759</c:v>
                </c:pt>
                <c:pt idx="5">
                  <c:v>1326</c:v>
                </c:pt>
                <c:pt idx="6">
                  <c:v>1810</c:v>
                </c:pt>
                <c:pt idx="7">
                  <c:v>1540</c:v>
                </c:pt>
                <c:pt idx="8">
                  <c:v>1256</c:v>
                </c:pt>
                <c:pt idx="9">
                  <c:v>1117</c:v>
                </c:pt>
                <c:pt idx="10">
                  <c:v>1344</c:v>
                </c:pt>
                <c:pt idx="11">
                  <c:v>874</c:v>
                </c:pt>
              </c:numCache>
            </c:numRef>
          </c:val>
          <c:smooth val="0"/>
          <c:extLst>
            <c:ext xmlns:c16="http://schemas.microsoft.com/office/drawing/2014/chart" uri="{C3380CC4-5D6E-409C-BE32-E72D297353CC}">
              <c16:uniqueId val="{00000002-3B4D-480A-97F4-67CBBC0F8177}"/>
            </c:ext>
          </c:extLst>
        </c:ser>
        <c:ser>
          <c:idx val="14"/>
          <c:order val="3"/>
          <c:tx>
            <c:strRef>
              <c:f>Diseños!$M$69</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Diseños!$B$9:$B$20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Diseños!$M$71:$M$82</c:f>
              <c:numCache>
                <c:formatCode>#,##0</c:formatCode>
                <c:ptCount val="12"/>
                <c:pt idx="0">
                  <c:v>1188</c:v>
                </c:pt>
                <c:pt idx="1">
                  <c:v>1123</c:v>
                </c:pt>
                <c:pt idx="2">
                  <c:v>1143</c:v>
                </c:pt>
                <c:pt idx="3">
                  <c:v>869</c:v>
                </c:pt>
                <c:pt idx="4">
                  <c:v>1145</c:v>
                </c:pt>
                <c:pt idx="5">
                  <c:v>1417</c:v>
                </c:pt>
                <c:pt idx="6">
                  <c:v>1046</c:v>
                </c:pt>
                <c:pt idx="7">
                  <c:v>749</c:v>
                </c:pt>
                <c:pt idx="8">
                  <c:v>755</c:v>
                </c:pt>
                <c:pt idx="9">
                  <c:v>2098</c:v>
                </c:pt>
                <c:pt idx="10">
                  <c:v>1264</c:v>
                </c:pt>
                <c:pt idx="11">
                  <c:v>873</c:v>
                </c:pt>
              </c:numCache>
            </c:numRef>
          </c:val>
          <c:smooth val="0"/>
          <c:extLst>
            <c:ext xmlns:c16="http://schemas.microsoft.com/office/drawing/2014/chart" uri="{C3380CC4-5D6E-409C-BE32-E72D297353CC}">
              <c16:uniqueId val="{00000003-3B4D-480A-97F4-67CBBC0F8177}"/>
            </c:ext>
          </c:extLst>
        </c:ser>
        <c:dLbls>
          <c:showLegendKey val="0"/>
          <c:showVal val="0"/>
          <c:showCatName val="0"/>
          <c:showSerName val="0"/>
          <c:showPercent val="0"/>
          <c:showBubbleSize val="0"/>
        </c:dLbls>
        <c:marker val="1"/>
        <c:smooth val="0"/>
        <c:axId val="409653968"/>
        <c:axId val="409654296"/>
        <c:extLst/>
      </c:lineChart>
      <c:catAx>
        <c:axId val="40965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crossAx val="409654296"/>
        <c:crosses val="autoZero"/>
        <c:auto val="1"/>
        <c:lblAlgn val="ctr"/>
        <c:lblOffset val="100"/>
        <c:noMultiLvlLbl val="0"/>
      </c:catAx>
      <c:valAx>
        <c:axId val="409654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S"/>
          </a:p>
        </c:txPr>
        <c:crossAx val="409653968"/>
        <c:crosses val="autoZero"/>
        <c:crossBetween val="between"/>
      </c:valAx>
      <c:spPr>
        <a:solidFill>
          <a:schemeClr val="bg1"/>
        </a:solidFill>
        <a:ln>
          <a:noFill/>
        </a:ln>
        <a:effectLst/>
      </c:spPr>
    </c:plotArea>
    <c:legend>
      <c:legendPos val="b"/>
      <c:layout>
        <c:manualLayout>
          <c:xMode val="edge"/>
          <c:yMode val="edge"/>
          <c:x val="0.13674430940034935"/>
          <c:y val="0.88052138752926157"/>
          <c:w val="0.46218405626125997"/>
          <c:h val="8.2882221391166952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FFCC66"/>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300" b="1" i="0" baseline="0">
                <a:solidFill>
                  <a:sysClr val="windowText" lastClr="000000"/>
                </a:solidFill>
                <a:effectLst/>
                <a:latin typeface="Arial" panose="020B0604020202020204" pitchFamily="34" charset="0"/>
                <a:cs typeface="Arial" panose="020B0604020202020204" pitchFamily="34" charset="0"/>
              </a:rPr>
              <a:t>Porcentaje de diseños resueltos  </a:t>
            </a:r>
            <a:endParaRPr lang="es-ES" sz="1300">
              <a:solidFill>
                <a:sysClr val="windowText" lastClr="000000"/>
              </a:solidFill>
              <a:effectLst/>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300">
                <a:solidFill>
                  <a:sysClr val="windowText" lastClr="000000"/>
                </a:solidFill>
                <a:latin typeface="Arial" panose="020B0604020202020204" pitchFamily="34" charset="0"/>
                <a:cs typeface="Arial" panose="020B0604020202020204" pitchFamily="34" charset="0"/>
              </a:defRPr>
            </a:pPr>
            <a:endParaRPr lang="es-ES" sz="13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4125895997925422"/>
          <c:y val="8.867531095010219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0.10611111003410031"/>
          <c:y val="0.25699464853079845"/>
          <c:w val="0.52851283498535417"/>
          <c:h val="0.67237483374675588"/>
        </c:manualLayout>
      </c:layout>
      <c:pieChart>
        <c:varyColors val="1"/>
        <c:ser>
          <c:idx val="3"/>
          <c:order val="0"/>
          <c:spPr>
            <a:solidFill>
              <a:srgbClr val="E2C5FF"/>
            </a:solidFill>
          </c:spPr>
          <c:dPt>
            <c:idx val="0"/>
            <c:bubble3D val="0"/>
            <c:spPr>
              <a:solidFill>
                <a:srgbClr val="E2C5FF"/>
              </a:solidFill>
              <a:ln w="19050">
                <a:solidFill>
                  <a:schemeClr val="lt1"/>
                </a:solidFill>
              </a:ln>
              <a:effectLst/>
            </c:spPr>
            <c:extLst>
              <c:ext xmlns:c16="http://schemas.microsoft.com/office/drawing/2014/chart" uri="{C3380CC4-5D6E-409C-BE32-E72D297353CC}">
                <c16:uniqueId val="{00000001-BC59-42F7-BB36-FFB6EE6E179C}"/>
              </c:ext>
            </c:extLst>
          </c:dPt>
          <c:dPt>
            <c:idx val="1"/>
            <c:bubble3D val="0"/>
            <c:spPr>
              <a:solidFill>
                <a:srgbClr val="E2C5FF"/>
              </a:solidFill>
              <a:ln w="19050">
                <a:solidFill>
                  <a:schemeClr val="lt1"/>
                </a:solidFill>
              </a:ln>
              <a:effectLst/>
            </c:spPr>
            <c:extLst>
              <c:ext xmlns:c16="http://schemas.microsoft.com/office/drawing/2014/chart" uri="{C3380CC4-5D6E-409C-BE32-E72D297353CC}">
                <c16:uniqueId val="{00000003-BC59-42F7-BB36-FFB6EE6E179C}"/>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BC59-42F7-BB36-FFB6EE6E179C}"/>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BC59-42F7-BB36-FFB6EE6E179C}"/>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ES"/>
                </a:p>
              </c:txPr>
              <c:dLblPos val="bestFit"/>
              <c:showLegendKey val="0"/>
              <c:showVal val="0"/>
              <c:showCatName val="1"/>
              <c:showSerName val="0"/>
              <c:showPercent val="1"/>
              <c:showBubbleSize val="0"/>
              <c:extLst>
                <c:ext xmlns:c16="http://schemas.microsoft.com/office/drawing/2014/chart" uri="{C3380CC4-5D6E-409C-BE32-E72D297353CC}">
                  <c16:uniqueId val="{00000001-BC59-42F7-BB36-FFB6EE6E179C}"/>
                </c:ext>
              </c:extLst>
            </c:dLbl>
            <c:dLbl>
              <c:idx val="1"/>
              <c:layout>
                <c:manualLayout>
                  <c:x val="7.5153813864965724E-2"/>
                  <c:y val="-0.1017481464765319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Calibri" panose="020F0502020204030204" pitchFamily="34" charset="0"/>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6950872661502179"/>
                      <c:h val="0.19895833541879798"/>
                    </c:manualLayout>
                  </c15:layout>
                </c:ext>
                <c:ext xmlns:c16="http://schemas.microsoft.com/office/drawing/2014/chart" uri="{C3380CC4-5D6E-409C-BE32-E72D297353CC}">
                  <c16:uniqueId val="{00000003-BC59-42F7-BB36-FFB6EE6E179C}"/>
                </c:ext>
              </c:extLst>
            </c:dLbl>
            <c:dLbl>
              <c:idx val="2"/>
              <c:layout>
                <c:manualLayout>
                  <c:x val="7.4967983835755925E-2"/>
                  <c:y val="2.0905848845702825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9423028905469706"/>
                      <c:h val="0.16653219590421411"/>
                    </c:manualLayout>
                  </c15:layout>
                </c:ext>
                <c:ext xmlns:c16="http://schemas.microsoft.com/office/drawing/2014/chart" uri="{C3380CC4-5D6E-409C-BE32-E72D297353CC}">
                  <c16:uniqueId val="{00000005-BC59-42F7-BB36-FFB6EE6E179C}"/>
                </c:ext>
              </c:extLst>
            </c:dLbl>
            <c:dLbl>
              <c:idx val="3"/>
              <c:layout>
                <c:manualLayout>
                  <c:x val="1.6813788849068798E-2"/>
                  <c:y val="0.193754683953667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C59-42F7-BB36-FFB6EE6E179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E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Diseños!$F$160:$F$163</c:f>
              <c:strCache>
                <c:ptCount val="4"/>
                <c:pt idx="0">
                  <c:v>Concesiones</c:v>
                </c:pt>
                <c:pt idx="1">
                  <c:v>Denegaciones</c:v>
                </c:pt>
                <c:pt idx="2">
                  <c:v>Desistimientos</c:v>
                </c:pt>
                <c:pt idx="3">
                  <c:v>Retiradas</c:v>
                </c:pt>
              </c:strCache>
            </c:strRef>
          </c:cat>
          <c:val>
            <c:numRef>
              <c:f>Diseños!$G$160:$G$163</c:f>
              <c:numCache>
                <c:formatCode>#,##0</c:formatCode>
                <c:ptCount val="4"/>
                <c:pt idx="0" formatCode="General">
                  <c:v>13670</c:v>
                </c:pt>
                <c:pt idx="1">
                  <c:v>16</c:v>
                </c:pt>
                <c:pt idx="2">
                  <c:v>278</c:v>
                </c:pt>
                <c:pt idx="3" formatCode="General">
                  <c:v>75</c:v>
                </c:pt>
              </c:numCache>
            </c:numRef>
          </c:val>
          <c:extLst>
            <c:ext xmlns:c16="http://schemas.microsoft.com/office/drawing/2014/chart" uri="{C3380CC4-5D6E-409C-BE32-E72D297353CC}">
              <c16:uniqueId val="{00000008-BC59-42F7-BB36-FFB6EE6E179C}"/>
            </c:ext>
          </c:extLst>
        </c:ser>
        <c:dLbls>
          <c:dLblPos val="bestFit"/>
          <c:showLegendKey val="0"/>
          <c:showVal val="1"/>
          <c:showCatName val="0"/>
          <c:showSerName val="0"/>
          <c:showPercent val="0"/>
          <c:showBubbleSize val="0"/>
          <c:showLeaderLines val="1"/>
        </c:dLbls>
        <c:firstSliceAng val="84"/>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dLbls>
          <c:showLegendKey val="0"/>
          <c:showVal val="0"/>
          <c:showCatName val="0"/>
          <c:showSerName val="0"/>
          <c:showPercent val="0"/>
          <c:showBubbleSize val="0"/>
        </c:dLbls>
        <c:gapWidth val="182"/>
        <c:axId val="529341632"/>
        <c:axId val="529346224"/>
      </c:barChart>
      <c:catAx>
        <c:axId val="529341632"/>
        <c:scaling>
          <c:orientation val="minMax"/>
        </c:scaling>
        <c:delete val="0"/>
        <c:axPos val="l"/>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9346224"/>
        <c:crosses val="autoZero"/>
        <c:auto val="1"/>
        <c:lblAlgn val="ctr"/>
        <c:lblOffset val="100"/>
        <c:noMultiLvlLbl val="0"/>
      </c:catAx>
      <c:valAx>
        <c:axId val="52934622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9341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000" b="1">
                <a:solidFill>
                  <a:sysClr val="windowText" lastClr="000000"/>
                </a:solidFill>
                <a:latin typeface="Arial" panose="020B0604020202020204" pitchFamily="34" charset="0"/>
                <a:cs typeface="Arial" panose="020B0604020202020204" pitchFamily="34" charset="0"/>
              </a:rPr>
              <a:t>CONCESIONES</a:t>
            </a:r>
            <a:r>
              <a:rPr lang="es-ES" sz="1000" b="1" baseline="0">
                <a:solidFill>
                  <a:sysClr val="windowText" lastClr="000000"/>
                </a:solidFill>
                <a:latin typeface="Arial" panose="020B0604020202020204" pitchFamily="34" charset="0"/>
                <a:cs typeface="Arial" panose="020B0604020202020204" pitchFamily="34" charset="0"/>
              </a:rPr>
              <a:t> DE DIBUJOS Y MODELOS INTERNACIONALES (Expedientes)</a:t>
            </a:r>
            <a:endParaRPr lang="es-ES" sz="10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6.9358705161854772E-2"/>
          <c:y val="0.17922046140581907"/>
          <c:w val="0.90008573928258973"/>
          <c:h val="0.53898542684513417"/>
        </c:manualLayout>
      </c:layout>
      <c:lineChart>
        <c:grouping val="standard"/>
        <c:varyColors val="0"/>
        <c:ser>
          <c:idx val="0"/>
          <c:order val="0"/>
          <c:tx>
            <c:strRef>
              <c:f>'Dibujos-Mod. Internac.'!$B$6</c:f>
              <c:strCache>
                <c:ptCount val="1"/>
                <c:pt idx="0">
                  <c:v>2021</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strRef>
              <c:f>'Dibujos-Mod. Internac.'!$A$8:$A$19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'Dibujos-Mod. Internac.'!$B$8:$B$19</c:f>
              <c:numCache>
                <c:formatCode>#,##0</c:formatCode>
                <c:ptCount val="12"/>
                <c:pt idx="0">
                  <c:v>6</c:v>
                </c:pt>
                <c:pt idx="1">
                  <c:v>4</c:v>
                </c:pt>
                <c:pt idx="2">
                  <c:v>10</c:v>
                </c:pt>
                <c:pt idx="3">
                  <c:v>4</c:v>
                </c:pt>
                <c:pt idx="4">
                  <c:v>6</c:v>
                </c:pt>
                <c:pt idx="5">
                  <c:v>6</c:v>
                </c:pt>
                <c:pt idx="6">
                  <c:v>4</c:v>
                </c:pt>
                <c:pt idx="7">
                  <c:v>1</c:v>
                </c:pt>
                <c:pt idx="8">
                  <c:v>4</c:v>
                </c:pt>
                <c:pt idx="9">
                  <c:v>2</c:v>
                </c:pt>
                <c:pt idx="10">
                  <c:v>3</c:v>
                </c:pt>
                <c:pt idx="11">
                  <c:v>1</c:v>
                </c:pt>
              </c:numCache>
            </c:numRef>
          </c:val>
          <c:smooth val="0"/>
          <c:extLst>
            <c:ext xmlns:c16="http://schemas.microsoft.com/office/drawing/2014/chart" uri="{C3380CC4-5D6E-409C-BE32-E72D297353CC}">
              <c16:uniqueId val="{00000000-4917-435F-A31B-080E28A570E4}"/>
            </c:ext>
          </c:extLst>
        </c:ser>
        <c:ser>
          <c:idx val="1"/>
          <c:order val="1"/>
          <c:tx>
            <c:strRef>
              <c:f>'Dibujos-Mod. Internac.'!$E$6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'Dibujos-Mod. Internac.'!$A$8:$A$19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'Dibujos-Mod. Internac.'!$D$8:$D$19</c:f>
              <c:numCache>
                <c:formatCode>#,##0</c:formatCode>
                <c:ptCount val="12"/>
                <c:pt idx="0">
                  <c:v>4</c:v>
                </c:pt>
                <c:pt idx="1">
                  <c:v>5</c:v>
                </c:pt>
                <c:pt idx="2">
                  <c:v>3</c:v>
                </c:pt>
                <c:pt idx="3">
                  <c:v>5</c:v>
                </c:pt>
                <c:pt idx="4">
                  <c:v>6</c:v>
                </c:pt>
                <c:pt idx="5">
                  <c:v>8</c:v>
                </c:pt>
                <c:pt idx="6">
                  <c:v>3</c:v>
                </c:pt>
                <c:pt idx="7">
                  <c:v>3</c:v>
                </c:pt>
                <c:pt idx="8">
                  <c:v>1</c:v>
                </c:pt>
                <c:pt idx="9">
                  <c:v>3</c:v>
                </c:pt>
                <c:pt idx="10">
                  <c:v>2</c:v>
                </c:pt>
                <c:pt idx="11">
                  <c:v>4</c:v>
                </c:pt>
              </c:numCache>
            </c:numRef>
          </c:val>
          <c:smooth val="0"/>
          <c:extLst>
            <c:ext xmlns:c16="http://schemas.microsoft.com/office/drawing/2014/chart" uri="{C3380CC4-5D6E-409C-BE32-E72D297353CC}">
              <c16:uniqueId val="{00000001-4917-435F-A31B-080E28A570E4}"/>
            </c:ext>
          </c:extLst>
        </c:ser>
        <c:ser>
          <c:idx val="2"/>
          <c:order val="2"/>
          <c:tx>
            <c:strRef>
              <c:f>'Dibujos-Mod. Internac.'!$H$6</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'Dibujos-Mod. Internac.'!$A$8:$A$19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'Dibujos-Mod. Internac.'!$G$8:$G$19</c:f>
              <c:numCache>
                <c:formatCode>#,##0</c:formatCode>
                <c:ptCount val="12"/>
                <c:pt idx="0">
                  <c:v>0</c:v>
                </c:pt>
                <c:pt idx="1">
                  <c:v>9</c:v>
                </c:pt>
                <c:pt idx="2">
                  <c:v>1</c:v>
                </c:pt>
                <c:pt idx="3">
                  <c:v>4</c:v>
                </c:pt>
                <c:pt idx="4">
                  <c:v>0</c:v>
                </c:pt>
                <c:pt idx="5">
                  <c:v>0</c:v>
                </c:pt>
                <c:pt idx="6">
                  <c:v>1</c:v>
                </c:pt>
                <c:pt idx="7">
                  <c:v>24</c:v>
                </c:pt>
                <c:pt idx="8">
                  <c:v>0</c:v>
                </c:pt>
                <c:pt idx="9">
                  <c:v>7</c:v>
                </c:pt>
                <c:pt idx="10">
                  <c:v>1</c:v>
                </c:pt>
                <c:pt idx="11">
                  <c:v>0</c:v>
                </c:pt>
              </c:numCache>
            </c:numRef>
          </c:val>
          <c:smooth val="0"/>
          <c:extLst>
            <c:ext xmlns:c16="http://schemas.microsoft.com/office/drawing/2014/chart" uri="{C3380CC4-5D6E-409C-BE32-E72D297353CC}">
              <c16:uniqueId val="{00000002-4917-435F-A31B-080E28A570E4}"/>
            </c:ext>
          </c:extLst>
        </c:ser>
        <c:ser>
          <c:idx val="3"/>
          <c:order val="3"/>
          <c:tx>
            <c:strRef>
              <c:f>'Dibujos-Mod. Internac.'!$K$6</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'Dibujos-Mod. Internac.'!$A$8:$A$19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'Dibujos-Mod. Internac.'!$J$8:$J$19</c:f>
              <c:numCache>
                <c:formatCode>#,##0</c:formatCode>
                <c:ptCount val="12"/>
                <c:pt idx="0">
                  <c:v>3</c:v>
                </c:pt>
                <c:pt idx="1">
                  <c:v>3</c:v>
                </c:pt>
                <c:pt idx="2">
                  <c:v>1</c:v>
                </c:pt>
                <c:pt idx="3">
                  <c:v>9</c:v>
                </c:pt>
                <c:pt idx="4">
                  <c:v>4</c:v>
                </c:pt>
                <c:pt idx="5">
                  <c:v>4</c:v>
                </c:pt>
                <c:pt idx="6">
                  <c:v>2</c:v>
                </c:pt>
                <c:pt idx="7">
                  <c:v>3</c:v>
                </c:pt>
                <c:pt idx="8">
                  <c:v>1</c:v>
                </c:pt>
                <c:pt idx="9">
                  <c:v>6</c:v>
                </c:pt>
                <c:pt idx="10">
                  <c:v>2</c:v>
                </c:pt>
                <c:pt idx="11">
                  <c:v>0</c:v>
                </c:pt>
              </c:numCache>
            </c:numRef>
          </c:val>
          <c:smooth val="0"/>
          <c:extLst>
            <c:ext xmlns:c16="http://schemas.microsoft.com/office/drawing/2014/chart" uri="{C3380CC4-5D6E-409C-BE32-E72D297353CC}">
              <c16:uniqueId val="{00000003-4917-435F-A31B-080E28A570E4}"/>
            </c:ext>
          </c:extLst>
        </c:ser>
        <c:dLbls>
          <c:showLegendKey val="0"/>
          <c:showVal val="0"/>
          <c:showCatName val="0"/>
          <c:showSerName val="0"/>
          <c:showPercent val="0"/>
          <c:showBubbleSize val="0"/>
        </c:dLbls>
        <c:marker val="1"/>
        <c:smooth val="0"/>
        <c:axId val="450651640"/>
        <c:axId val="450655576"/>
      </c:lineChart>
      <c:catAx>
        <c:axId val="450651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50655576"/>
        <c:crosses val="autoZero"/>
        <c:auto val="1"/>
        <c:lblAlgn val="ctr"/>
        <c:lblOffset val="100"/>
        <c:noMultiLvlLbl val="0"/>
      </c:catAx>
      <c:valAx>
        <c:axId val="450655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50651640"/>
        <c:crosses val="autoZero"/>
        <c:crossBetween val="between"/>
      </c:valAx>
      <c:spPr>
        <a:solidFill>
          <a:schemeClr val="bg1"/>
        </a:solidFill>
        <a:ln>
          <a:noFill/>
        </a:ln>
        <a:effectLst/>
      </c:spPr>
    </c:plotArea>
    <c:legend>
      <c:legendPos val="r"/>
      <c:layout>
        <c:manualLayout>
          <c:xMode val="edge"/>
          <c:yMode val="edge"/>
          <c:x val="7.6732681142129958E-2"/>
          <c:y val="0.89501618421186802"/>
          <c:w val="0.50573643410852709"/>
          <c:h val="7.1087331559548758E-2"/>
        </c:manualLayout>
      </c:layout>
      <c:overlay val="0"/>
      <c:spPr>
        <a:noFill/>
        <a:ln>
          <a:solidFill>
            <a:schemeClr val="tx2">
              <a:lumMod val="60000"/>
              <a:lumOff val="40000"/>
            </a:schemeClr>
          </a:solidFill>
        </a:ln>
        <a:effectLst/>
      </c:spPr>
      <c:txPr>
        <a:bodyPr rot="0" spcFirstLastPara="1" vertOverflow="ellipsis" vert="horz" wrap="square" anchor="ctr" anchorCtr="1"/>
        <a:lstStyle/>
        <a:p>
          <a:pPr>
            <a:defRPr sz="800" b="0" i="0" u="none" strike="noStrike"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accent4">
        <a:lumMod val="60000"/>
        <a:lumOff val="40000"/>
      </a:schemeClr>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000" b="1">
                <a:solidFill>
                  <a:sysClr val="windowText" lastClr="000000"/>
                </a:solidFill>
                <a:latin typeface="Arial" panose="020B0604020202020204" pitchFamily="34" charset="0"/>
                <a:cs typeface="Arial" panose="020B0604020202020204" pitchFamily="34" charset="0"/>
              </a:rPr>
              <a:t>CONCESIONES</a:t>
            </a:r>
            <a:r>
              <a:rPr lang="es-ES" sz="1000" b="1" baseline="0">
                <a:solidFill>
                  <a:sysClr val="windowText" lastClr="000000"/>
                </a:solidFill>
                <a:latin typeface="Arial" panose="020B0604020202020204" pitchFamily="34" charset="0"/>
                <a:cs typeface="Arial" panose="020B0604020202020204" pitchFamily="34" charset="0"/>
              </a:rPr>
              <a:t> DE DIBUJOS Y MODELOS INTERNACIONALES (Diseños)</a:t>
            </a:r>
            <a:endParaRPr lang="es-ES" sz="10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6.9358705161854772E-2"/>
          <c:y val="0.17922046140581907"/>
          <c:w val="0.90008573928258973"/>
          <c:h val="0.53898542684513417"/>
        </c:manualLayout>
      </c:layout>
      <c:lineChart>
        <c:grouping val="standard"/>
        <c:varyColors val="0"/>
        <c:ser>
          <c:idx val="0"/>
          <c:order val="0"/>
          <c:tx>
            <c:strRef>
              <c:f>'Dibujos-Mod. Internac.'!$B$6</c:f>
              <c:strCache>
                <c:ptCount val="1"/>
                <c:pt idx="0">
                  <c:v>2021</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strRef>
              <c:f>'Dibujos-Mod. Internac.'!$A$8:$A$19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'Dibujos-Mod. Internac.'!$B$8:$B$19</c:f>
              <c:numCache>
                <c:formatCode>#,##0</c:formatCode>
                <c:ptCount val="12"/>
                <c:pt idx="0">
                  <c:v>6</c:v>
                </c:pt>
                <c:pt idx="1">
                  <c:v>4</c:v>
                </c:pt>
                <c:pt idx="2">
                  <c:v>10</c:v>
                </c:pt>
                <c:pt idx="3">
                  <c:v>4</c:v>
                </c:pt>
                <c:pt idx="4">
                  <c:v>6</c:v>
                </c:pt>
                <c:pt idx="5">
                  <c:v>6</c:v>
                </c:pt>
                <c:pt idx="6">
                  <c:v>4</c:v>
                </c:pt>
                <c:pt idx="7">
                  <c:v>1</c:v>
                </c:pt>
                <c:pt idx="8">
                  <c:v>4</c:v>
                </c:pt>
                <c:pt idx="9">
                  <c:v>2</c:v>
                </c:pt>
                <c:pt idx="10">
                  <c:v>3</c:v>
                </c:pt>
                <c:pt idx="11">
                  <c:v>1</c:v>
                </c:pt>
              </c:numCache>
            </c:numRef>
          </c:val>
          <c:smooth val="0"/>
          <c:extLst>
            <c:ext xmlns:c16="http://schemas.microsoft.com/office/drawing/2014/chart" uri="{C3380CC4-5D6E-409C-BE32-E72D297353CC}">
              <c16:uniqueId val="{00000000-E465-4276-B79F-6057F2FCD5E2}"/>
            </c:ext>
          </c:extLst>
        </c:ser>
        <c:ser>
          <c:idx val="1"/>
          <c:order val="1"/>
          <c:tx>
            <c:strRef>
              <c:f>'Dibujos-Mod. Internac.'!$E$6</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'Dibujos-Mod. Internac.'!$A$8:$A$19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'Dibujos-Mod. Internac.'!$D$8:$D$19</c:f>
              <c:numCache>
                <c:formatCode>#,##0</c:formatCode>
                <c:ptCount val="12"/>
                <c:pt idx="0">
                  <c:v>4</c:v>
                </c:pt>
                <c:pt idx="1">
                  <c:v>5</c:v>
                </c:pt>
                <c:pt idx="2">
                  <c:v>3</c:v>
                </c:pt>
                <c:pt idx="3">
                  <c:v>5</c:v>
                </c:pt>
                <c:pt idx="4">
                  <c:v>6</c:v>
                </c:pt>
                <c:pt idx="5">
                  <c:v>8</c:v>
                </c:pt>
                <c:pt idx="6">
                  <c:v>3</c:v>
                </c:pt>
                <c:pt idx="7">
                  <c:v>3</c:v>
                </c:pt>
                <c:pt idx="8">
                  <c:v>1</c:v>
                </c:pt>
                <c:pt idx="9">
                  <c:v>3</c:v>
                </c:pt>
                <c:pt idx="10">
                  <c:v>2</c:v>
                </c:pt>
                <c:pt idx="11">
                  <c:v>4</c:v>
                </c:pt>
              </c:numCache>
            </c:numRef>
          </c:val>
          <c:smooth val="0"/>
          <c:extLst>
            <c:ext xmlns:c16="http://schemas.microsoft.com/office/drawing/2014/chart" uri="{C3380CC4-5D6E-409C-BE32-E72D297353CC}">
              <c16:uniqueId val="{00000001-E465-4276-B79F-6057F2FCD5E2}"/>
            </c:ext>
          </c:extLst>
        </c:ser>
        <c:ser>
          <c:idx val="2"/>
          <c:order val="2"/>
          <c:tx>
            <c:strRef>
              <c:f>'Dibujos-Mod. Internac.'!$H$6</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'Dibujos-Mod. Internac.'!$A$8:$A$19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'Dibujos-Mod. Internac.'!$G$8:$G$19</c:f>
              <c:numCache>
                <c:formatCode>#,##0</c:formatCode>
                <c:ptCount val="12"/>
                <c:pt idx="0">
                  <c:v>0</c:v>
                </c:pt>
                <c:pt idx="1">
                  <c:v>9</c:v>
                </c:pt>
                <c:pt idx="2">
                  <c:v>1</c:v>
                </c:pt>
                <c:pt idx="3">
                  <c:v>4</c:v>
                </c:pt>
                <c:pt idx="4">
                  <c:v>0</c:v>
                </c:pt>
                <c:pt idx="5">
                  <c:v>0</c:v>
                </c:pt>
                <c:pt idx="6">
                  <c:v>1</c:v>
                </c:pt>
                <c:pt idx="7">
                  <c:v>24</c:v>
                </c:pt>
                <c:pt idx="8">
                  <c:v>0</c:v>
                </c:pt>
                <c:pt idx="9">
                  <c:v>7</c:v>
                </c:pt>
                <c:pt idx="10">
                  <c:v>1</c:v>
                </c:pt>
                <c:pt idx="11">
                  <c:v>0</c:v>
                </c:pt>
              </c:numCache>
            </c:numRef>
          </c:val>
          <c:smooth val="0"/>
          <c:extLst>
            <c:ext xmlns:c16="http://schemas.microsoft.com/office/drawing/2014/chart" uri="{C3380CC4-5D6E-409C-BE32-E72D297353CC}">
              <c16:uniqueId val="{00000002-E465-4276-B79F-6057F2FCD5E2}"/>
            </c:ext>
          </c:extLst>
        </c:ser>
        <c:ser>
          <c:idx val="3"/>
          <c:order val="3"/>
          <c:tx>
            <c:strRef>
              <c:f>'Dibujos-Mod. Internac.'!$K$6</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'Dibujos-Mod. Internac.'!$A$8:$A$19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'Dibujos-Mod. Internac.'!$J$8:$J$19</c:f>
              <c:numCache>
                <c:formatCode>#,##0</c:formatCode>
                <c:ptCount val="12"/>
                <c:pt idx="0">
                  <c:v>3</c:v>
                </c:pt>
                <c:pt idx="1">
                  <c:v>3</c:v>
                </c:pt>
                <c:pt idx="2">
                  <c:v>1</c:v>
                </c:pt>
                <c:pt idx="3">
                  <c:v>9</c:v>
                </c:pt>
                <c:pt idx="4">
                  <c:v>4</c:v>
                </c:pt>
                <c:pt idx="5">
                  <c:v>4</c:v>
                </c:pt>
                <c:pt idx="6">
                  <c:v>2</c:v>
                </c:pt>
                <c:pt idx="7">
                  <c:v>3</c:v>
                </c:pt>
                <c:pt idx="8">
                  <c:v>1</c:v>
                </c:pt>
                <c:pt idx="9">
                  <c:v>6</c:v>
                </c:pt>
                <c:pt idx="10">
                  <c:v>2</c:v>
                </c:pt>
                <c:pt idx="11">
                  <c:v>0</c:v>
                </c:pt>
              </c:numCache>
            </c:numRef>
          </c:val>
          <c:smooth val="0"/>
          <c:extLst>
            <c:ext xmlns:c16="http://schemas.microsoft.com/office/drawing/2014/chart" uri="{C3380CC4-5D6E-409C-BE32-E72D297353CC}">
              <c16:uniqueId val="{00000003-E465-4276-B79F-6057F2FCD5E2}"/>
            </c:ext>
          </c:extLst>
        </c:ser>
        <c:dLbls>
          <c:showLegendKey val="0"/>
          <c:showVal val="0"/>
          <c:showCatName val="0"/>
          <c:showSerName val="0"/>
          <c:showPercent val="0"/>
          <c:showBubbleSize val="0"/>
        </c:dLbls>
        <c:marker val="1"/>
        <c:smooth val="0"/>
        <c:axId val="450651640"/>
        <c:axId val="450655576"/>
      </c:lineChart>
      <c:catAx>
        <c:axId val="450651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50655576"/>
        <c:crosses val="autoZero"/>
        <c:auto val="1"/>
        <c:lblAlgn val="ctr"/>
        <c:lblOffset val="100"/>
        <c:noMultiLvlLbl val="0"/>
      </c:catAx>
      <c:valAx>
        <c:axId val="450655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50651640"/>
        <c:crosses val="autoZero"/>
        <c:crossBetween val="between"/>
      </c:valAx>
      <c:spPr>
        <a:solidFill>
          <a:schemeClr val="bg1"/>
        </a:solidFill>
        <a:ln>
          <a:noFill/>
        </a:ln>
        <a:effectLst/>
      </c:spPr>
    </c:plotArea>
    <c:legend>
      <c:legendPos val="r"/>
      <c:layout>
        <c:manualLayout>
          <c:xMode val="edge"/>
          <c:yMode val="edge"/>
          <c:x val="7.6732681142129958E-2"/>
          <c:y val="0.89501618421186802"/>
          <c:w val="0.50573643410852709"/>
          <c:h val="7.1087331559548758E-2"/>
        </c:manualLayout>
      </c:layout>
      <c:overlay val="0"/>
      <c:spPr>
        <a:noFill/>
        <a:ln>
          <a:solidFill>
            <a:schemeClr val="tx2">
              <a:lumMod val="60000"/>
              <a:lumOff val="40000"/>
            </a:schemeClr>
          </a:solidFill>
        </a:ln>
        <a:effectLst/>
      </c:spPr>
      <c:txPr>
        <a:bodyPr rot="0" spcFirstLastPara="1" vertOverflow="ellipsis" vert="horz" wrap="square" anchor="ctr" anchorCtr="1"/>
        <a:lstStyle/>
        <a:p>
          <a:pPr>
            <a:defRPr sz="800" b="0" i="0" u="none" strike="noStrike"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accent4">
        <a:lumMod val="60000"/>
        <a:lumOff val="40000"/>
      </a:schemeClr>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200" b="1">
                <a:solidFill>
                  <a:sysClr val="windowText" lastClr="000000"/>
                </a:solidFill>
                <a:latin typeface="Arial" panose="020B0604020202020204" pitchFamily="34" charset="0"/>
                <a:cs typeface="Arial" panose="020B0604020202020204" pitchFamily="34" charset="0"/>
              </a:rPr>
              <a:t>SOLICITUDES MODELOS</a:t>
            </a:r>
            <a:r>
              <a:rPr lang="es-ES" sz="1200" b="1" baseline="0">
                <a:solidFill>
                  <a:sysClr val="windowText" lastClr="000000"/>
                </a:solidFill>
                <a:latin typeface="Arial" panose="020B0604020202020204" pitchFamily="34" charset="0"/>
                <a:cs typeface="Arial" panose="020B0604020202020204" pitchFamily="34" charset="0"/>
              </a:rPr>
              <a:t> UTILIDAD </a:t>
            </a:r>
            <a:r>
              <a:rPr lang="es-ES" sz="1200" b="1">
                <a:solidFill>
                  <a:sysClr val="windowText" lastClr="000000"/>
                </a:solidFill>
                <a:latin typeface="Arial" panose="020B0604020202020204" pitchFamily="34" charset="0"/>
                <a:cs typeface="Arial" panose="020B0604020202020204" pitchFamily="34" charset="0"/>
              </a:rPr>
              <a:t> </a:t>
            </a:r>
            <a:r>
              <a:rPr lang="es-ES" sz="1200" b="1" baseline="0">
                <a:solidFill>
                  <a:sysClr val="windowText" lastClr="000000"/>
                </a:solidFill>
                <a:latin typeface="Arial" panose="020B0604020202020204" pitchFamily="34" charset="0"/>
                <a:cs typeface="Arial" panose="020B0604020202020204" pitchFamily="34" charset="0"/>
              </a:rPr>
              <a:t>INCLUIDAS PATENTES PCT EN FASE NACIONALQUE ENTRAN COMO MU</a:t>
            </a:r>
            <a:endParaRPr lang="es-ES" sz="12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1209134095046827"/>
          <c:y val="3.75271749567889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5.8985643239525862E-2"/>
          <c:y val="0.16894462582421096"/>
          <c:w val="0.90878243023360394"/>
          <c:h val="0.57572549772741821"/>
        </c:manualLayout>
      </c:layout>
      <c:lineChart>
        <c:grouping val="standard"/>
        <c:varyColors val="0"/>
        <c:ser>
          <c:idx val="0"/>
          <c:order val="0"/>
          <c:tx>
            <c:strRef>
              <c:f>'Pat y MU'!$C$113:$E$113</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'Pat y MU'!$B$115:$B$126</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MU'!$E$115:$E$126</c:f>
              <c:numCache>
                <c:formatCode>General</c:formatCode>
                <c:ptCount val="12"/>
                <c:pt idx="0">
                  <c:v>201</c:v>
                </c:pt>
                <c:pt idx="1">
                  <c:v>281</c:v>
                </c:pt>
                <c:pt idx="2">
                  <c:v>323</c:v>
                </c:pt>
                <c:pt idx="3">
                  <c:v>287</c:v>
                </c:pt>
                <c:pt idx="4">
                  <c:v>280</c:v>
                </c:pt>
                <c:pt idx="5">
                  <c:v>291</c:v>
                </c:pt>
                <c:pt idx="6">
                  <c:v>255</c:v>
                </c:pt>
                <c:pt idx="7">
                  <c:v>173</c:v>
                </c:pt>
                <c:pt idx="8">
                  <c:v>232</c:v>
                </c:pt>
                <c:pt idx="9">
                  <c:v>265</c:v>
                </c:pt>
                <c:pt idx="10">
                  <c:v>272</c:v>
                </c:pt>
                <c:pt idx="11">
                  <c:v>231</c:v>
                </c:pt>
              </c:numCache>
            </c:numRef>
          </c:val>
          <c:smooth val="0"/>
          <c:extLst>
            <c:ext xmlns:c16="http://schemas.microsoft.com/office/drawing/2014/chart" uri="{C3380CC4-5D6E-409C-BE32-E72D297353CC}">
              <c16:uniqueId val="{00000000-A4F8-433D-8ED0-B9A58BFD037C}"/>
            </c:ext>
          </c:extLst>
        </c:ser>
        <c:ser>
          <c:idx val="1"/>
          <c:order val="1"/>
          <c:tx>
            <c:strRef>
              <c:f>'Pat y MU'!$F$113:$I$113</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'Pat y MU'!$B$115:$B$126</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MU'!$H$115:$H$126</c:f>
              <c:numCache>
                <c:formatCode>General</c:formatCode>
                <c:ptCount val="12"/>
                <c:pt idx="0">
                  <c:v>188</c:v>
                </c:pt>
                <c:pt idx="1">
                  <c:v>240</c:v>
                </c:pt>
                <c:pt idx="2">
                  <c:v>237</c:v>
                </c:pt>
                <c:pt idx="3">
                  <c:v>208</c:v>
                </c:pt>
                <c:pt idx="4">
                  <c:v>237</c:v>
                </c:pt>
                <c:pt idx="5">
                  <c:v>237</c:v>
                </c:pt>
                <c:pt idx="6">
                  <c:v>205</c:v>
                </c:pt>
                <c:pt idx="7">
                  <c:v>181</c:v>
                </c:pt>
                <c:pt idx="8">
                  <c:v>194</c:v>
                </c:pt>
                <c:pt idx="9">
                  <c:v>237</c:v>
                </c:pt>
                <c:pt idx="10">
                  <c:v>256</c:v>
                </c:pt>
                <c:pt idx="11">
                  <c:v>215</c:v>
                </c:pt>
              </c:numCache>
            </c:numRef>
          </c:val>
          <c:smooth val="0"/>
          <c:extLst>
            <c:ext xmlns:c16="http://schemas.microsoft.com/office/drawing/2014/chart" uri="{C3380CC4-5D6E-409C-BE32-E72D297353CC}">
              <c16:uniqueId val="{00000001-A4F8-433D-8ED0-B9A58BFD037C}"/>
            </c:ext>
          </c:extLst>
        </c:ser>
        <c:ser>
          <c:idx val="2"/>
          <c:order val="2"/>
          <c:tx>
            <c:strRef>
              <c:f>'Pat y MU'!$J$113:$M$113</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'Pat y MU'!$B$115:$B$126</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MU'!$L$115:$L$126</c:f>
              <c:numCache>
                <c:formatCode>General</c:formatCode>
                <c:ptCount val="12"/>
                <c:pt idx="0">
                  <c:v>161</c:v>
                </c:pt>
                <c:pt idx="1">
                  <c:v>265</c:v>
                </c:pt>
                <c:pt idx="2">
                  <c:v>285</c:v>
                </c:pt>
                <c:pt idx="3">
                  <c:v>234</c:v>
                </c:pt>
                <c:pt idx="4">
                  <c:v>244</c:v>
                </c:pt>
                <c:pt idx="5">
                  <c:v>244</c:v>
                </c:pt>
                <c:pt idx="6">
                  <c:v>279</c:v>
                </c:pt>
                <c:pt idx="7">
                  <c:v>161</c:v>
                </c:pt>
                <c:pt idx="8">
                  <c:v>226</c:v>
                </c:pt>
                <c:pt idx="9">
                  <c:v>223</c:v>
                </c:pt>
                <c:pt idx="10">
                  <c:v>243</c:v>
                </c:pt>
                <c:pt idx="11">
                  <c:v>242</c:v>
                </c:pt>
              </c:numCache>
            </c:numRef>
          </c:val>
          <c:smooth val="0"/>
          <c:extLst>
            <c:ext xmlns:c16="http://schemas.microsoft.com/office/drawing/2014/chart" uri="{C3380CC4-5D6E-409C-BE32-E72D297353CC}">
              <c16:uniqueId val="{00000002-A4F8-433D-8ED0-B9A58BFD037C}"/>
            </c:ext>
          </c:extLst>
        </c:ser>
        <c:ser>
          <c:idx val="3"/>
          <c:order val="3"/>
          <c:tx>
            <c:strRef>
              <c:f>'Pat y MU'!$N$113:$Q$113</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'Pat y MU'!$B$115:$B$126</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MU'!$P$115:$P$126</c:f>
              <c:numCache>
                <c:formatCode>General</c:formatCode>
                <c:ptCount val="12"/>
                <c:pt idx="0">
                  <c:v>208</c:v>
                </c:pt>
                <c:pt idx="1">
                  <c:v>240</c:v>
                </c:pt>
                <c:pt idx="2">
                  <c:v>225</c:v>
                </c:pt>
                <c:pt idx="3">
                  <c:v>247</c:v>
                </c:pt>
                <c:pt idx="4">
                  <c:v>253</c:v>
                </c:pt>
                <c:pt idx="5">
                  <c:v>234</c:v>
                </c:pt>
                <c:pt idx="6">
                  <c:v>248</c:v>
                </c:pt>
                <c:pt idx="7">
                  <c:v>145</c:v>
                </c:pt>
                <c:pt idx="8">
                  <c:v>216</c:v>
                </c:pt>
                <c:pt idx="9">
                  <c:v>236</c:v>
                </c:pt>
                <c:pt idx="10">
                  <c:v>244</c:v>
                </c:pt>
                <c:pt idx="11">
                  <c:v>208</c:v>
                </c:pt>
              </c:numCache>
            </c:numRef>
          </c:val>
          <c:smooth val="0"/>
          <c:extLst>
            <c:ext xmlns:c16="http://schemas.microsoft.com/office/drawing/2014/chart" uri="{C3380CC4-5D6E-409C-BE32-E72D297353CC}">
              <c16:uniqueId val="{00000003-A4F8-433D-8ED0-B9A58BFD037C}"/>
            </c:ext>
          </c:extLst>
        </c:ser>
        <c:dLbls>
          <c:showLegendKey val="0"/>
          <c:showVal val="0"/>
          <c:showCatName val="0"/>
          <c:showSerName val="0"/>
          <c:showPercent val="0"/>
          <c:showBubbleSize val="0"/>
        </c:dLbls>
        <c:marker val="1"/>
        <c:smooth val="0"/>
        <c:axId val="494790864"/>
        <c:axId val="494790536"/>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494790536"/>
        <c:crosses val="autoZero"/>
        <c:auto val="1"/>
        <c:lblAlgn val="ctr"/>
        <c:lblOffset val="100"/>
        <c:noMultiLvlLbl val="0"/>
      </c:catAx>
      <c:valAx>
        <c:axId val="494790536"/>
        <c:scaling>
          <c:orientation val="minMax"/>
          <c:max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8.8552096712355893E-2"/>
          <c:y val="0.88304411897933022"/>
          <c:w val="0.47900839294309411"/>
          <c:h val="7.1630598669899695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bg1">
        <a:lumMod val="85000"/>
      </a:schemeClr>
    </a:solidFill>
    <a:ln w="9525" cap="flat" cmpd="sng" algn="ctr">
      <a:noFill/>
      <a:round/>
    </a:ln>
    <a:effectLst/>
  </c:spPr>
  <c:txPr>
    <a:bodyPr/>
    <a:lstStyle/>
    <a:p>
      <a:pPr>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s-ES" sz="1200" b="1" baseline="0">
                <a:solidFill>
                  <a:schemeClr val="tx1"/>
                </a:solidFill>
                <a:latin typeface="Arial" panose="020B0604020202020204" pitchFamily="34" charset="0"/>
                <a:cs typeface="Arial" panose="020B0604020202020204" pitchFamily="34" charset="0"/>
              </a:rPr>
              <a:t>EVOLUCIÓN DE SOLICITUDES DE PATENTES </a:t>
            </a:r>
          </a:p>
          <a:p>
            <a:pPr>
              <a:defRPr sz="1200">
                <a:solidFill>
                  <a:schemeClr val="tx1"/>
                </a:solidFill>
                <a:latin typeface="Arial" panose="020B0604020202020204" pitchFamily="34" charset="0"/>
                <a:cs typeface="Arial" panose="020B0604020202020204" pitchFamily="34" charset="0"/>
              </a:defRPr>
            </a:pPr>
            <a:r>
              <a:rPr lang="es-ES" sz="1200" b="1" baseline="0">
                <a:solidFill>
                  <a:schemeClr val="tx1"/>
                </a:solidFill>
                <a:latin typeface="Arial" panose="020B0604020202020204" pitchFamily="34" charset="0"/>
                <a:cs typeface="Arial" panose="020B0604020202020204" pitchFamily="34" charset="0"/>
              </a:rPr>
              <a:t>INCLUIDAS PATENTES PCT EN FASE NACIONAL</a:t>
            </a:r>
          </a:p>
        </c:rich>
      </c:tx>
      <c:layout>
        <c:manualLayout>
          <c:xMode val="edge"/>
          <c:yMode val="edge"/>
          <c:x val="0.18149281183880614"/>
          <c:y val="4.337176093143299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6.8084371271772831E-2"/>
          <c:y val="0.16343712441250974"/>
          <c:w val="0.90932361725831556"/>
          <c:h val="0.58865546893604626"/>
        </c:manualLayout>
      </c:layout>
      <c:lineChart>
        <c:grouping val="standard"/>
        <c:varyColors val="0"/>
        <c:ser>
          <c:idx val="0"/>
          <c:order val="0"/>
          <c:tx>
            <c:strRef>
              <c:f>'Pat y MU'!$C$7:$E$7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'Pat y MU'!$B$9:$B$20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MU'!$E$9:$E$20</c:f>
              <c:numCache>
                <c:formatCode>General</c:formatCode>
                <c:ptCount val="12"/>
                <c:pt idx="0">
                  <c:v>94</c:v>
                </c:pt>
                <c:pt idx="1">
                  <c:v>110</c:v>
                </c:pt>
                <c:pt idx="2">
                  <c:v>143</c:v>
                </c:pt>
                <c:pt idx="3">
                  <c:v>104</c:v>
                </c:pt>
                <c:pt idx="4">
                  <c:v>120</c:v>
                </c:pt>
                <c:pt idx="5">
                  <c:v>141</c:v>
                </c:pt>
                <c:pt idx="6">
                  <c:v>163</c:v>
                </c:pt>
                <c:pt idx="7">
                  <c:v>77</c:v>
                </c:pt>
                <c:pt idx="8">
                  <c:v>117</c:v>
                </c:pt>
                <c:pt idx="9">
                  <c:v>127</c:v>
                </c:pt>
                <c:pt idx="10">
                  <c:v>100</c:v>
                </c:pt>
                <c:pt idx="11">
                  <c:v>138</c:v>
                </c:pt>
              </c:numCache>
            </c:numRef>
          </c:val>
          <c:smooth val="0"/>
          <c:extLst>
            <c:ext xmlns:c16="http://schemas.microsoft.com/office/drawing/2014/chart" uri="{C3380CC4-5D6E-409C-BE32-E72D297353CC}">
              <c16:uniqueId val="{00000000-C32D-4098-B588-C5D18BBC0590}"/>
            </c:ext>
          </c:extLst>
        </c:ser>
        <c:ser>
          <c:idx val="1"/>
          <c:order val="1"/>
          <c:tx>
            <c:strRef>
              <c:f>'Pat y MU'!$F$7:$I$7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'Pat y MU'!$B$9:$B$20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MU'!$H$9:$H$20</c:f>
              <c:numCache>
                <c:formatCode>General</c:formatCode>
                <c:ptCount val="12"/>
                <c:pt idx="0">
                  <c:v>85</c:v>
                </c:pt>
                <c:pt idx="1">
                  <c:v>109</c:v>
                </c:pt>
                <c:pt idx="2">
                  <c:v>154</c:v>
                </c:pt>
                <c:pt idx="3">
                  <c:v>115</c:v>
                </c:pt>
                <c:pt idx="4">
                  <c:v>86</c:v>
                </c:pt>
                <c:pt idx="5">
                  <c:v>143</c:v>
                </c:pt>
                <c:pt idx="6">
                  <c:v>131</c:v>
                </c:pt>
                <c:pt idx="7">
                  <c:v>85</c:v>
                </c:pt>
                <c:pt idx="8">
                  <c:v>79</c:v>
                </c:pt>
                <c:pt idx="9">
                  <c:v>120</c:v>
                </c:pt>
                <c:pt idx="10">
                  <c:v>105</c:v>
                </c:pt>
                <c:pt idx="11">
                  <c:v>106</c:v>
                </c:pt>
              </c:numCache>
            </c:numRef>
          </c:val>
          <c:smooth val="0"/>
          <c:extLst>
            <c:ext xmlns:c16="http://schemas.microsoft.com/office/drawing/2014/chart" uri="{C3380CC4-5D6E-409C-BE32-E72D297353CC}">
              <c16:uniqueId val="{00000001-C32D-4098-B588-C5D18BBC0590}"/>
            </c:ext>
          </c:extLst>
        </c:ser>
        <c:ser>
          <c:idx val="2"/>
          <c:order val="2"/>
          <c:tx>
            <c:strRef>
              <c:f>'Pat y MU'!$J$7:$M$7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'Pat y MU'!$B$9:$B$20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MU'!$L$9:$L$20</c:f>
              <c:numCache>
                <c:formatCode>General</c:formatCode>
                <c:ptCount val="12"/>
                <c:pt idx="0">
                  <c:v>84</c:v>
                </c:pt>
                <c:pt idx="1">
                  <c:v>96</c:v>
                </c:pt>
                <c:pt idx="2">
                  <c:v>123</c:v>
                </c:pt>
                <c:pt idx="3">
                  <c:v>82</c:v>
                </c:pt>
                <c:pt idx="4">
                  <c:v>115</c:v>
                </c:pt>
                <c:pt idx="5">
                  <c:v>164</c:v>
                </c:pt>
                <c:pt idx="6">
                  <c:v>155</c:v>
                </c:pt>
                <c:pt idx="7">
                  <c:v>70</c:v>
                </c:pt>
                <c:pt idx="8">
                  <c:v>114</c:v>
                </c:pt>
                <c:pt idx="9">
                  <c:v>119</c:v>
                </c:pt>
                <c:pt idx="10">
                  <c:v>141</c:v>
                </c:pt>
                <c:pt idx="11">
                  <c:v>192</c:v>
                </c:pt>
              </c:numCache>
            </c:numRef>
          </c:val>
          <c:smooth val="0"/>
          <c:extLst>
            <c:ext xmlns:c16="http://schemas.microsoft.com/office/drawing/2014/chart" uri="{C3380CC4-5D6E-409C-BE32-E72D297353CC}">
              <c16:uniqueId val="{00000002-C32D-4098-B588-C5D18BBC0590}"/>
            </c:ext>
          </c:extLst>
        </c:ser>
        <c:ser>
          <c:idx val="3"/>
          <c:order val="3"/>
          <c:tx>
            <c:strRef>
              <c:f>'Pat y MU'!$N$7:$Q$7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'Pat y MU'!$B$9:$B$20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MU'!$P$9:$P$20</c:f>
              <c:numCache>
                <c:formatCode>General</c:formatCode>
                <c:ptCount val="12"/>
                <c:pt idx="0">
                  <c:v>101</c:v>
                </c:pt>
                <c:pt idx="1">
                  <c:v>76</c:v>
                </c:pt>
                <c:pt idx="2">
                  <c:v>94</c:v>
                </c:pt>
                <c:pt idx="3">
                  <c:v>125</c:v>
                </c:pt>
                <c:pt idx="4">
                  <c:v>122</c:v>
                </c:pt>
                <c:pt idx="5">
                  <c:v>116</c:v>
                </c:pt>
                <c:pt idx="6">
                  <c:v>114</c:v>
                </c:pt>
                <c:pt idx="7">
                  <c:v>59</c:v>
                </c:pt>
                <c:pt idx="8">
                  <c:v>111</c:v>
                </c:pt>
                <c:pt idx="9">
                  <c:v>122</c:v>
                </c:pt>
                <c:pt idx="10">
                  <c:v>118</c:v>
                </c:pt>
                <c:pt idx="11">
                  <c:v>138</c:v>
                </c:pt>
              </c:numCache>
            </c:numRef>
          </c:val>
          <c:smooth val="0"/>
          <c:extLst>
            <c:ext xmlns:c16="http://schemas.microsoft.com/office/drawing/2014/chart" uri="{C3380CC4-5D6E-409C-BE32-E72D297353CC}">
              <c16:uniqueId val="{00000003-C32D-4098-B588-C5D18BBC0590}"/>
            </c:ext>
          </c:extLst>
        </c:ser>
        <c:dLbls>
          <c:showLegendKey val="0"/>
          <c:showVal val="0"/>
          <c:showCatName val="0"/>
          <c:showSerName val="0"/>
          <c:showPercent val="0"/>
          <c:showBubbleSize val="0"/>
        </c:dLbls>
        <c:marker val="1"/>
        <c:smooth val="0"/>
        <c:axId val="494790864"/>
        <c:axId val="494790536"/>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6.693886900501074E-2"/>
          <c:y val="0.88559375438874477"/>
          <c:w val="0.51810947267955143"/>
          <c:h val="6.9534170824066835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CCECFF"/>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s-ES" sz="1200" b="1" baseline="0">
                <a:solidFill>
                  <a:schemeClr val="tx1"/>
                </a:solidFill>
                <a:latin typeface="Arial" panose="020B0604020202020204" pitchFamily="34" charset="0"/>
                <a:cs typeface="Arial" panose="020B0604020202020204" pitchFamily="34" charset="0"/>
              </a:rPr>
              <a:t>EVOLUCIÓN DE CONCESIONES DE PATENTES </a:t>
            </a:r>
          </a:p>
          <a:p>
            <a:pPr>
              <a:defRPr sz="1200">
                <a:solidFill>
                  <a:schemeClr val="tx1"/>
                </a:solidFill>
                <a:latin typeface="Arial" panose="020B0604020202020204" pitchFamily="34" charset="0"/>
                <a:cs typeface="Arial" panose="020B0604020202020204" pitchFamily="34" charset="0"/>
              </a:defRPr>
            </a:pPr>
            <a:r>
              <a:rPr lang="es-ES" sz="1200" b="1" baseline="0">
                <a:solidFill>
                  <a:schemeClr val="tx1"/>
                </a:solidFill>
                <a:latin typeface="Arial" panose="020B0604020202020204" pitchFamily="34" charset="0"/>
                <a:cs typeface="Arial" panose="020B0604020202020204" pitchFamily="34" charset="0"/>
              </a:rPr>
              <a:t>INCLUIDAS PATENTES PCT EN FASE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6.8128672940272708E-2"/>
          <c:y val="0.17141924618370771"/>
          <c:w val="0.90932361725831556"/>
          <c:h val="0.58551233241562672"/>
        </c:manualLayout>
      </c:layout>
      <c:lineChart>
        <c:grouping val="standard"/>
        <c:varyColors val="0"/>
        <c:ser>
          <c:idx val="0"/>
          <c:order val="0"/>
          <c:tx>
            <c:strRef>
              <c:f>'Pat y MU'!$C$53:$E$53</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'Pat y MU'!$B$55:$B$66</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MU'!$E$55:$E$66</c:f>
              <c:numCache>
                <c:formatCode>General</c:formatCode>
                <c:ptCount val="12"/>
                <c:pt idx="0">
                  <c:v>27</c:v>
                </c:pt>
                <c:pt idx="1">
                  <c:v>65</c:v>
                </c:pt>
                <c:pt idx="2">
                  <c:v>77</c:v>
                </c:pt>
                <c:pt idx="3">
                  <c:v>62</c:v>
                </c:pt>
                <c:pt idx="4">
                  <c:v>78</c:v>
                </c:pt>
                <c:pt idx="5">
                  <c:v>75</c:v>
                </c:pt>
                <c:pt idx="6">
                  <c:v>72</c:v>
                </c:pt>
                <c:pt idx="7">
                  <c:v>50</c:v>
                </c:pt>
                <c:pt idx="8">
                  <c:v>32</c:v>
                </c:pt>
                <c:pt idx="9">
                  <c:v>70</c:v>
                </c:pt>
                <c:pt idx="10">
                  <c:v>63</c:v>
                </c:pt>
                <c:pt idx="11">
                  <c:v>45</c:v>
                </c:pt>
              </c:numCache>
            </c:numRef>
          </c:val>
          <c:smooth val="0"/>
          <c:extLst>
            <c:ext xmlns:c16="http://schemas.microsoft.com/office/drawing/2014/chart" uri="{C3380CC4-5D6E-409C-BE32-E72D297353CC}">
              <c16:uniqueId val="{00000000-8838-44C0-8E2F-C04B6BEB0655}"/>
            </c:ext>
          </c:extLst>
        </c:ser>
        <c:ser>
          <c:idx val="1"/>
          <c:order val="1"/>
          <c:tx>
            <c:strRef>
              <c:f>'Pat y MU'!$F$53:$I$53</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'Pat y MU'!$B$55:$B$66</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MU'!$H$55:$H$66</c:f>
              <c:numCache>
                <c:formatCode>General</c:formatCode>
                <c:ptCount val="12"/>
                <c:pt idx="0">
                  <c:v>53</c:v>
                </c:pt>
                <c:pt idx="1">
                  <c:v>59</c:v>
                </c:pt>
                <c:pt idx="2">
                  <c:v>82</c:v>
                </c:pt>
                <c:pt idx="3">
                  <c:v>64</c:v>
                </c:pt>
                <c:pt idx="4">
                  <c:v>62</c:v>
                </c:pt>
                <c:pt idx="5">
                  <c:v>62</c:v>
                </c:pt>
                <c:pt idx="6">
                  <c:v>60</c:v>
                </c:pt>
                <c:pt idx="7">
                  <c:v>23</c:v>
                </c:pt>
                <c:pt idx="8">
                  <c:v>66</c:v>
                </c:pt>
                <c:pt idx="9">
                  <c:v>80</c:v>
                </c:pt>
                <c:pt idx="10">
                  <c:v>48</c:v>
                </c:pt>
                <c:pt idx="11">
                  <c:v>55</c:v>
                </c:pt>
              </c:numCache>
            </c:numRef>
          </c:val>
          <c:smooth val="0"/>
          <c:extLst>
            <c:ext xmlns:c16="http://schemas.microsoft.com/office/drawing/2014/chart" uri="{C3380CC4-5D6E-409C-BE32-E72D297353CC}">
              <c16:uniqueId val="{00000001-8838-44C0-8E2F-C04B6BEB0655}"/>
            </c:ext>
          </c:extLst>
        </c:ser>
        <c:ser>
          <c:idx val="2"/>
          <c:order val="2"/>
          <c:tx>
            <c:strRef>
              <c:f>'Pat y MU'!$J$53:$M$53</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'Pat y MU'!$B$55:$B$66</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MU'!$L$55:$L$66</c:f>
              <c:numCache>
                <c:formatCode>General</c:formatCode>
                <c:ptCount val="12"/>
                <c:pt idx="0">
                  <c:v>60</c:v>
                </c:pt>
                <c:pt idx="1">
                  <c:v>83</c:v>
                </c:pt>
                <c:pt idx="2">
                  <c:v>84</c:v>
                </c:pt>
                <c:pt idx="3">
                  <c:v>69</c:v>
                </c:pt>
                <c:pt idx="4">
                  <c:v>51</c:v>
                </c:pt>
                <c:pt idx="5">
                  <c:v>62</c:v>
                </c:pt>
                <c:pt idx="6">
                  <c:v>63</c:v>
                </c:pt>
                <c:pt idx="7">
                  <c:v>37</c:v>
                </c:pt>
                <c:pt idx="8">
                  <c:v>63</c:v>
                </c:pt>
                <c:pt idx="9">
                  <c:v>65</c:v>
                </c:pt>
                <c:pt idx="10">
                  <c:v>65</c:v>
                </c:pt>
                <c:pt idx="11">
                  <c:v>52</c:v>
                </c:pt>
              </c:numCache>
            </c:numRef>
          </c:val>
          <c:smooth val="0"/>
          <c:extLst>
            <c:ext xmlns:c16="http://schemas.microsoft.com/office/drawing/2014/chart" uri="{C3380CC4-5D6E-409C-BE32-E72D297353CC}">
              <c16:uniqueId val="{00000002-8838-44C0-8E2F-C04B6BEB0655}"/>
            </c:ext>
          </c:extLst>
        </c:ser>
        <c:ser>
          <c:idx val="3"/>
          <c:order val="3"/>
          <c:tx>
            <c:strRef>
              <c:f>'Pat y MU'!$N$53:$Q$53</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'Pat y MU'!$B$55:$B$66</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MU'!$P$55:$P$66</c:f>
              <c:numCache>
                <c:formatCode>General</c:formatCode>
                <c:ptCount val="12"/>
                <c:pt idx="0">
                  <c:v>43</c:v>
                </c:pt>
                <c:pt idx="1">
                  <c:v>50</c:v>
                </c:pt>
                <c:pt idx="2">
                  <c:v>51</c:v>
                </c:pt>
                <c:pt idx="3">
                  <c:v>61</c:v>
                </c:pt>
                <c:pt idx="4">
                  <c:v>36</c:v>
                </c:pt>
                <c:pt idx="5">
                  <c:v>58</c:v>
                </c:pt>
                <c:pt idx="6">
                  <c:v>46</c:v>
                </c:pt>
                <c:pt idx="7">
                  <c:v>34</c:v>
                </c:pt>
                <c:pt idx="8">
                  <c:v>38</c:v>
                </c:pt>
                <c:pt idx="9">
                  <c:v>41</c:v>
                </c:pt>
                <c:pt idx="10">
                  <c:v>81</c:v>
                </c:pt>
                <c:pt idx="11">
                  <c:v>38</c:v>
                </c:pt>
              </c:numCache>
            </c:numRef>
          </c:val>
          <c:smooth val="0"/>
          <c:extLst>
            <c:ext xmlns:c16="http://schemas.microsoft.com/office/drawing/2014/chart" uri="{C3380CC4-5D6E-409C-BE32-E72D297353CC}">
              <c16:uniqueId val="{00000003-8838-44C0-8E2F-C04B6BEB0655}"/>
            </c:ext>
          </c:extLst>
        </c:ser>
        <c:dLbls>
          <c:showLegendKey val="0"/>
          <c:showVal val="0"/>
          <c:showCatName val="0"/>
          <c:showSerName val="0"/>
          <c:showPercent val="0"/>
          <c:showBubbleSize val="0"/>
        </c:dLbls>
        <c:marker val="1"/>
        <c:smooth val="0"/>
        <c:axId val="494790864"/>
        <c:axId val="494790536"/>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s-ES"/>
          </a:p>
        </c:txPr>
        <c:crossAx val="494790536"/>
        <c:crosses val="autoZero"/>
        <c:auto val="1"/>
        <c:lblAlgn val="ctr"/>
        <c:lblOffset val="100"/>
        <c:noMultiLvlLbl val="0"/>
      </c:catAx>
      <c:valAx>
        <c:axId val="4947905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majorUnit val="20"/>
      </c:valAx>
      <c:spPr>
        <a:solidFill>
          <a:schemeClr val="bg1"/>
        </a:solidFill>
        <a:ln>
          <a:noFill/>
        </a:ln>
        <a:effectLst/>
      </c:spPr>
    </c:plotArea>
    <c:legend>
      <c:legendPos val="b"/>
      <c:layout>
        <c:manualLayout>
          <c:xMode val="edge"/>
          <c:yMode val="edge"/>
          <c:x val="9.4099865565584806E-2"/>
          <c:y val="0.88885595256897043"/>
          <c:w val="0.50525465719224116"/>
          <c:h val="7.9304886171650463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CCECFF"/>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[EstadísticasOEPM  .xlsx]DATOS EXT!TablaDinámica3</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'DATOS EXT'!$G$3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EXT'!$F$4:$F$20</c:f>
              <c:strCach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strCache>
            </c:strRef>
          </c:cat>
          <c:val>
            <c:numRef>
              <c:f>'DATOS EXT'!$G$4:$G$20</c:f>
              <c:numCache>
                <c:formatCode>#,##0</c:formatCode>
                <c:ptCount val="16"/>
                <c:pt idx="0">
                  <c:v>16255</c:v>
                </c:pt>
                <c:pt idx="1">
                  <c:v>16937</c:v>
                </c:pt>
                <c:pt idx="2">
                  <c:v>18488</c:v>
                </c:pt>
                <c:pt idx="3">
                  <c:v>18840</c:v>
                </c:pt>
                <c:pt idx="4">
                  <c:v>18717</c:v>
                </c:pt>
                <c:pt idx="5">
                  <c:v>17405</c:v>
                </c:pt>
                <c:pt idx="6">
                  <c:v>18973</c:v>
                </c:pt>
                <c:pt idx="7">
                  <c:v>22675</c:v>
                </c:pt>
                <c:pt idx="8">
                  <c:v>25953</c:v>
                </c:pt>
                <c:pt idx="9">
                  <c:v>26933</c:v>
                </c:pt>
                <c:pt idx="10">
                  <c:v>30691</c:v>
                </c:pt>
                <c:pt idx="11">
                  <c:v>28270</c:v>
                </c:pt>
                <c:pt idx="12">
                  <c:v>25327</c:v>
                </c:pt>
                <c:pt idx="13">
                  <c:v>18611</c:v>
                </c:pt>
                <c:pt idx="14">
                  <c:v>21085</c:v>
                </c:pt>
                <c:pt idx="15">
                  <c:v>23773</c:v>
                </c:pt>
              </c:numCache>
            </c:numRef>
          </c:val>
          <c:extLst>
            <c:ext xmlns:c16="http://schemas.microsoft.com/office/drawing/2014/chart" uri="{C3380CC4-5D6E-409C-BE32-E72D297353CC}">
              <c16:uniqueId val="{00000000-906D-4CCE-8B3E-B548767F68F5}"/>
            </c:ext>
          </c:extLst>
        </c:ser>
        <c:dLbls>
          <c:dLblPos val="outEnd"/>
          <c:showLegendKey val="0"/>
          <c:showVal val="1"/>
          <c:showCatName val="0"/>
          <c:showSerName val="0"/>
          <c:showPercent val="0"/>
          <c:showBubbleSize val="0"/>
        </c:dLbls>
        <c:gapWidth val="219"/>
        <c:overlap val="-27"/>
        <c:axId val="392581512"/>
        <c:axId val="392574624"/>
      </c:barChart>
      <c:catAx>
        <c:axId val="392581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392574624"/>
        <c:crosses val="autoZero"/>
        <c:auto val="1"/>
        <c:lblAlgn val="ctr"/>
        <c:lblOffset val="100"/>
        <c:noMultiLvlLbl val="0"/>
      </c:catAx>
      <c:valAx>
        <c:axId val="39257462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92581512"/>
        <c:crosses val="autoZero"/>
        <c:crossBetween val="between"/>
      </c:valAx>
      <c:spPr>
        <a:noFill/>
        <a:ln>
          <a:noFill/>
        </a:ln>
        <a:effectLst/>
      </c:spPr>
    </c:plotArea>
    <c:plotVisOnly val="1"/>
    <c:dispBlanksAs val="gap"/>
    <c:showDLblsOverMax val="0"/>
  </c:chart>
  <c:spPr>
    <a:solidFill>
      <a:srgbClr val="FFF4D5"/>
    </a:solidFill>
    <a:ln w="9525" cap="flat" cmpd="sng" algn="ctr">
      <a:solidFill>
        <a:schemeClr val="accent5">
          <a:lumMod val="50000"/>
        </a:schemeClr>
      </a:solidFill>
      <a:round/>
    </a:ln>
    <a:effectLst/>
  </c:spPr>
  <c:txPr>
    <a:bodyPr/>
    <a:lstStyle/>
    <a:p>
      <a:pPr>
        <a:defRPr/>
      </a:pPr>
      <a:endParaRPr lang="es-E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400" b="1">
                <a:solidFill>
                  <a:sysClr val="windowText" lastClr="000000"/>
                </a:solidFill>
                <a:latin typeface="Arial" panose="020B0604020202020204" pitchFamily="34" charset="0"/>
                <a:cs typeface="Arial" panose="020B0604020202020204" pitchFamily="34" charset="0"/>
              </a:rPr>
              <a:t>Expedientes</a:t>
            </a:r>
            <a:r>
              <a:rPr lang="es-ES" sz="1400" b="1" baseline="0">
                <a:solidFill>
                  <a:sysClr val="windowText" lastClr="000000"/>
                </a:solidFill>
                <a:latin typeface="Arial" panose="020B0604020202020204" pitchFamily="34" charset="0"/>
                <a:cs typeface="Arial" panose="020B0604020202020204" pitchFamily="34" charset="0"/>
              </a:rPr>
              <a:t> resueltos de</a:t>
            </a:r>
            <a:r>
              <a:rPr lang="es-ES" sz="1400" b="1">
                <a:solidFill>
                  <a:sysClr val="windowText" lastClr="000000"/>
                </a:solidFill>
                <a:latin typeface="Arial" panose="020B0604020202020204" pitchFamily="34" charset="0"/>
                <a:cs typeface="Arial" panose="020B0604020202020204" pitchFamily="34" charset="0"/>
              </a:rPr>
              <a:t> Patentes Nacionales, 2024</a:t>
            </a:r>
          </a:p>
        </c:rich>
      </c:tx>
      <c:layout>
        <c:manualLayout>
          <c:xMode val="edge"/>
          <c:yMode val="edge"/>
          <c:x val="9.1044329403575944E-2"/>
          <c:y val="7.781569129389789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0.13606196817898036"/>
          <c:y val="0.23600135536336647"/>
          <c:w val="0.38174670959095947"/>
          <c:h val="0.71095101329546917"/>
        </c:manualLayout>
      </c:layout>
      <c:pieChart>
        <c:varyColors val="1"/>
        <c:ser>
          <c:idx val="3"/>
          <c:order val="0"/>
          <c:dPt>
            <c:idx val="0"/>
            <c:bubble3D val="0"/>
            <c:spPr>
              <a:solidFill>
                <a:srgbClr val="E6CDFF"/>
              </a:solidFill>
              <a:ln w="19050">
                <a:solidFill>
                  <a:schemeClr val="lt1"/>
                </a:solidFill>
              </a:ln>
              <a:effectLst/>
            </c:spPr>
            <c:extLst>
              <c:ext xmlns:c16="http://schemas.microsoft.com/office/drawing/2014/chart" uri="{C3380CC4-5D6E-409C-BE32-E72D297353CC}">
                <c16:uniqueId val="{00000001-5AFA-401C-9C37-2A5AE43AFE04}"/>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5AFA-401C-9C37-2A5AE43AFE04}"/>
              </c:ext>
            </c:extLst>
          </c:dPt>
          <c:dPt>
            <c:idx val="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5-5AFA-401C-9C37-2A5AE43AFE04}"/>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5AFA-401C-9C37-2A5AE43AFE04}"/>
              </c:ext>
            </c:extLst>
          </c:dPt>
          <c:dPt>
            <c:idx val="4"/>
            <c:bubble3D val="0"/>
            <c:spPr>
              <a:solidFill>
                <a:srgbClr val="B0EFFE"/>
              </a:solidFill>
              <a:ln w="19050">
                <a:solidFill>
                  <a:schemeClr val="lt1"/>
                </a:solidFill>
              </a:ln>
              <a:effectLst/>
            </c:spPr>
            <c:extLst>
              <c:ext xmlns:c16="http://schemas.microsoft.com/office/drawing/2014/chart" uri="{C3380CC4-5D6E-409C-BE32-E72D297353CC}">
                <c16:uniqueId val="{00000009-5AFA-401C-9C37-2A5AE43AFE04}"/>
              </c:ext>
            </c:extLst>
          </c:dPt>
          <c:dLbls>
            <c:dLbl>
              <c:idx val="0"/>
              <c:layout>
                <c:manualLayout>
                  <c:x val="0.14722432898736132"/>
                  <c:y val="0.1057928875693817"/>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22506716901580395"/>
                      <c:h val="0.13260394512541601"/>
                    </c:manualLayout>
                  </c15:layout>
                </c:ext>
                <c:ext xmlns:c16="http://schemas.microsoft.com/office/drawing/2014/chart" uri="{C3380CC4-5D6E-409C-BE32-E72D297353CC}">
                  <c16:uniqueId val="{00000001-5AFA-401C-9C37-2A5AE43AFE04}"/>
                </c:ext>
              </c:extLst>
            </c:dLbl>
            <c:dLbl>
              <c:idx val="1"/>
              <c:layout>
                <c:manualLayout>
                  <c:x val="0.11065767287329206"/>
                  <c:y val="2.2150025816445075E-2"/>
                </c:manualLayout>
              </c:layout>
              <c:showLegendKey val="0"/>
              <c:showVal val="0"/>
              <c:showCatName val="1"/>
              <c:showSerName val="0"/>
              <c:showPercent val="1"/>
              <c:showBubbleSize val="0"/>
              <c:extLst>
                <c:ext xmlns:c15="http://schemas.microsoft.com/office/drawing/2012/chart" uri="{CE6537A1-D6FC-4f65-9D91-7224C49458BB}">
                  <c15:layout>
                    <c:manualLayout>
                      <c:w val="0.1802660558016462"/>
                      <c:h val="0.13149346537868334"/>
                    </c:manualLayout>
                  </c15:layout>
                </c:ext>
                <c:ext xmlns:c16="http://schemas.microsoft.com/office/drawing/2014/chart" uri="{C3380CC4-5D6E-409C-BE32-E72D297353CC}">
                  <c16:uniqueId val="{00000003-5AFA-401C-9C37-2A5AE43AFE04}"/>
                </c:ext>
              </c:extLst>
            </c:dLbl>
            <c:dLbl>
              <c:idx val="2"/>
              <c:layout>
                <c:manualLayout>
                  <c:x val="4.6713870912796128E-2"/>
                  <c:y val="-6.2954530786110754E-2"/>
                </c:manualLayout>
              </c:layout>
              <c:showLegendKey val="0"/>
              <c:showVal val="0"/>
              <c:showCatName val="1"/>
              <c:showSerName val="0"/>
              <c:showPercent val="1"/>
              <c:showBubbleSize val="0"/>
              <c:extLst>
                <c:ext xmlns:c15="http://schemas.microsoft.com/office/drawing/2012/chart" uri="{CE6537A1-D6FC-4f65-9D91-7224C49458BB}">
                  <c15:layout>
                    <c:manualLayout>
                      <c:w val="0.21242103236320792"/>
                      <c:h val="0.13149346537868334"/>
                    </c:manualLayout>
                  </c15:layout>
                </c:ext>
                <c:ext xmlns:c16="http://schemas.microsoft.com/office/drawing/2014/chart" uri="{C3380CC4-5D6E-409C-BE32-E72D297353CC}">
                  <c16:uniqueId val="{00000005-5AFA-401C-9C37-2A5AE43AFE04}"/>
                </c:ext>
              </c:extLst>
            </c:dLbl>
            <c:dLbl>
              <c:idx val="3"/>
              <c:layout>
                <c:manualLayout>
                  <c:x val="4.8937540579415573E-2"/>
                  <c:y val="-0.10146411514134511"/>
                </c:manualLayout>
              </c:layout>
              <c:showLegendKey val="0"/>
              <c:showVal val="0"/>
              <c:showCatName val="1"/>
              <c:showSerName val="0"/>
              <c:showPercent val="1"/>
              <c:showBubbleSize val="0"/>
              <c:extLst>
                <c:ext xmlns:c15="http://schemas.microsoft.com/office/drawing/2012/chart" uri="{CE6537A1-D6FC-4f65-9D91-7224C49458BB}">
                  <c15:layout>
                    <c:manualLayout>
                      <c:w val="0.21024291594085071"/>
                      <c:h val="0.17240254291983995"/>
                    </c:manualLayout>
                  </c15:layout>
                </c:ext>
                <c:ext xmlns:c16="http://schemas.microsoft.com/office/drawing/2014/chart" uri="{C3380CC4-5D6E-409C-BE32-E72D297353CC}">
                  <c16:uniqueId val="{00000007-5AFA-401C-9C37-2A5AE43AFE04}"/>
                </c:ext>
              </c:extLst>
            </c:dLbl>
            <c:dLbl>
              <c:idx val="4"/>
              <c:layout>
                <c:manualLayout>
                  <c:x val="0.16678562164415706"/>
                  <c:y val="-1.2295081967213115E-2"/>
                </c:manualLayout>
              </c:layout>
              <c:showLegendKey val="0"/>
              <c:showVal val="0"/>
              <c:showCatName val="1"/>
              <c:showSerName val="0"/>
              <c:showPercent val="1"/>
              <c:showBubbleSize val="0"/>
              <c:extLst>
                <c:ext xmlns:c15="http://schemas.microsoft.com/office/drawing/2012/chart" uri="{CE6537A1-D6FC-4f65-9D91-7224C49458BB}">
                  <c15:layout>
                    <c:manualLayout>
                      <c:w val="0.24877930360134679"/>
                      <c:h val="0.1723492965018717"/>
                    </c:manualLayout>
                  </c15:layout>
                </c:ext>
                <c:ext xmlns:c16="http://schemas.microsoft.com/office/drawing/2014/chart" uri="{C3380CC4-5D6E-409C-BE32-E72D297353CC}">
                  <c16:uniqueId val="{00000009-5AFA-401C-9C37-2A5AE43AFE0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'Pat y MU'!$I$89:$I$93</c:f>
              <c:strCache>
                <c:ptCount val="5"/>
                <c:pt idx="0">
                  <c:v>Concesiones</c:v>
                </c:pt>
                <c:pt idx="1">
                  <c:v>Denegaciones</c:v>
                </c:pt>
                <c:pt idx="2">
                  <c:v>Desistimientos</c:v>
                </c:pt>
                <c:pt idx="3">
                  <c:v>Retiradas </c:v>
                </c:pt>
                <c:pt idx="4">
                  <c:v>Cambio modalidad</c:v>
                </c:pt>
              </c:strCache>
            </c:strRef>
          </c:cat>
          <c:val>
            <c:numRef>
              <c:f>'Pat y MU'!$J$89:$J$93</c:f>
              <c:numCache>
                <c:formatCode>General</c:formatCode>
                <c:ptCount val="5"/>
                <c:pt idx="0">
                  <c:v>577</c:v>
                </c:pt>
                <c:pt idx="1">
                  <c:v>114</c:v>
                </c:pt>
                <c:pt idx="2">
                  <c:v>114</c:v>
                </c:pt>
                <c:pt idx="3">
                  <c:v>75</c:v>
                </c:pt>
                <c:pt idx="4">
                  <c:v>185</c:v>
                </c:pt>
              </c:numCache>
            </c:numRef>
          </c:val>
          <c:extLst>
            <c:ext xmlns:c16="http://schemas.microsoft.com/office/drawing/2014/chart" uri="{C3380CC4-5D6E-409C-BE32-E72D297353CC}">
              <c16:uniqueId val="{0000000A-5AFA-401C-9C37-2A5AE43AFE04}"/>
            </c:ext>
          </c:extLst>
        </c:ser>
        <c:dLbls>
          <c:showLegendKey val="0"/>
          <c:showVal val="0"/>
          <c:showCatName val="0"/>
          <c:showSerName val="0"/>
          <c:showPercent val="0"/>
          <c:showBubbleSize val="0"/>
          <c:showLeaderLines val="1"/>
        </c:dLbls>
        <c:firstSliceAng val="197"/>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200" b="1">
                <a:solidFill>
                  <a:sysClr val="windowText" lastClr="000000"/>
                </a:solidFill>
                <a:latin typeface="Arial" panose="020B0604020202020204" pitchFamily="34" charset="0"/>
                <a:cs typeface="Arial" panose="020B0604020202020204" pitchFamily="34" charset="0"/>
              </a:rPr>
              <a:t>CONCESIONES MU </a:t>
            </a:r>
            <a:r>
              <a:rPr lang="es-ES" sz="1200" b="1" baseline="0">
                <a:solidFill>
                  <a:sysClr val="windowText" lastClr="000000"/>
                </a:solidFill>
                <a:latin typeface="Arial" panose="020B0604020202020204" pitchFamily="34" charset="0"/>
                <a:cs typeface="Arial" panose="020B0604020202020204" pitchFamily="34" charset="0"/>
              </a:rPr>
              <a:t>INCLUIDAS PATENTES PCT EN FASE NACIONAL QUE ENTRAN COMO MU</a:t>
            </a:r>
            <a:endParaRPr lang="es-ES" sz="12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1412740360019692"/>
          <c:y val="1.502228031205981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5.2075857891768836E-2"/>
          <c:y val="0.1671342858960356"/>
          <c:w val="0.90878243023360394"/>
          <c:h val="0.57312604702515435"/>
        </c:manualLayout>
      </c:layout>
      <c:lineChart>
        <c:grouping val="standard"/>
        <c:varyColors val="0"/>
        <c:ser>
          <c:idx val="0"/>
          <c:order val="0"/>
          <c:tx>
            <c:strRef>
              <c:f>'Pat y MU'!$C$159:$E$159</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'Pat y MU'!$B$161:$B$172</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MU'!$E$161:$E$172</c:f>
              <c:numCache>
                <c:formatCode>General</c:formatCode>
                <c:ptCount val="12"/>
                <c:pt idx="0">
                  <c:v>455</c:v>
                </c:pt>
                <c:pt idx="1">
                  <c:v>273</c:v>
                </c:pt>
                <c:pt idx="2">
                  <c:v>132</c:v>
                </c:pt>
                <c:pt idx="3">
                  <c:v>319</c:v>
                </c:pt>
                <c:pt idx="4">
                  <c:v>234</c:v>
                </c:pt>
                <c:pt idx="5">
                  <c:v>285</c:v>
                </c:pt>
                <c:pt idx="6">
                  <c:v>211</c:v>
                </c:pt>
                <c:pt idx="7">
                  <c:v>126</c:v>
                </c:pt>
                <c:pt idx="8">
                  <c:v>385</c:v>
                </c:pt>
                <c:pt idx="9">
                  <c:v>583</c:v>
                </c:pt>
                <c:pt idx="10">
                  <c:v>125</c:v>
                </c:pt>
                <c:pt idx="11">
                  <c:v>192</c:v>
                </c:pt>
              </c:numCache>
            </c:numRef>
          </c:val>
          <c:smooth val="0"/>
          <c:extLst>
            <c:ext xmlns:c16="http://schemas.microsoft.com/office/drawing/2014/chart" uri="{C3380CC4-5D6E-409C-BE32-E72D297353CC}">
              <c16:uniqueId val="{00000000-A1FF-4CD5-8A40-6EB1F2877BCE}"/>
            </c:ext>
          </c:extLst>
        </c:ser>
        <c:ser>
          <c:idx val="1"/>
          <c:order val="1"/>
          <c:tx>
            <c:strRef>
              <c:f>'Pat y MU'!$F$159:$I$159</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'Pat y MU'!$B$161:$B$172</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MU'!$H$161:$H$172</c:f>
              <c:numCache>
                <c:formatCode>General</c:formatCode>
                <c:ptCount val="12"/>
                <c:pt idx="0">
                  <c:v>332</c:v>
                </c:pt>
                <c:pt idx="1">
                  <c:v>274</c:v>
                </c:pt>
                <c:pt idx="2">
                  <c:v>159</c:v>
                </c:pt>
                <c:pt idx="3">
                  <c:v>214</c:v>
                </c:pt>
                <c:pt idx="4">
                  <c:v>239</c:v>
                </c:pt>
                <c:pt idx="5">
                  <c:v>242</c:v>
                </c:pt>
                <c:pt idx="6">
                  <c:v>146</c:v>
                </c:pt>
                <c:pt idx="7">
                  <c:v>251</c:v>
                </c:pt>
                <c:pt idx="8">
                  <c:v>140</c:v>
                </c:pt>
                <c:pt idx="9">
                  <c:v>104</c:v>
                </c:pt>
                <c:pt idx="10">
                  <c:v>69</c:v>
                </c:pt>
                <c:pt idx="11">
                  <c:v>127</c:v>
                </c:pt>
              </c:numCache>
            </c:numRef>
          </c:val>
          <c:smooth val="0"/>
          <c:extLst>
            <c:ext xmlns:c16="http://schemas.microsoft.com/office/drawing/2014/chart" uri="{C3380CC4-5D6E-409C-BE32-E72D297353CC}">
              <c16:uniqueId val="{00000001-A1FF-4CD5-8A40-6EB1F2877BCE}"/>
            </c:ext>
          </c:extLst>
        </c:ser>
        <c:ser>
          <c:idx val="2"/>
          <c:order val="2"/>
          <c:tx>
            <c:strRef>
              <c:f>'Pat y MU'!$J$159:$M$159</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'Pat y MU'!$B$161:$B$172</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MU'!$L$161:$L$172</c:f>
              <c:numCache>
                <c:formatCode>General</c:formatCode>
                <c:ptCount val="12"/>
                <c:pt idx="0">
                  <c:v>255</c:v>
                </c:pt>
                <c:pt idx="1">
                  <c:v>185</c:v>
                </c:pt>
                <c:pt idx="2">
                  <c:v>105</c:v>
                </c:pt>
                <c:pt idx="3">
                  <c:v>196</c:v>
                </c:pt>
                <c:pt idx="4">
                  <c:v>202</c:v>
                </c:pt>
                <c:pt idx="5">
                  <c:v>215</c:v>
                </c:pt>
                <c:pt idx="6">
                  <c:v>114</c:v>
                </c:pt>
                <c:pt idx="7">
                  <c:v>342</c:v>
                </c:pt>
                <c:pt idx="8">
                  <c:v>223</c:v>
                </c:pt>
                <c:pt idx="9">
                  <c:v>133</c:v>
                </c:pt>
                <c:pt idx="10">
                  <c:v>49</c:v>
                </c:pt>
                <c:pt idx="11">
                  <c:v>68</c:v>
                </c:pt>
              </c:numCache>
            </c:numRef>
          </c:val>
          <c:smooth val="0"/>
          <c:extLst>
            <c:ext xmlns:c16="http://schemas.microsoft.com/office/drawing/2014/chart" uri="{C3380CC4-5D6E-409C-BE32-E72D297353CC}">
              <c16:uniqueId val="{00000002-A1FF-4CD5-8A40-6EB1F2877BCE}"/>
            </c:ext>
          </c:extLst>
        </c:ser>
        <c:ser>
          <c:idx val="3"/>
          <c:order val="3"/>
          <c:tx>
            <c:strRef>
              <c:f>'Pat y MU'!$N$159:$Q$159</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'Pat y MU'!$B$161:$B$172</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'Pat y MU'!$P$161:$P$172</c:f>
              <c:numCache>
                <c:formatCode>General</c:formatCode>
                <c:ptCount val="12"/>
                <c:pt idx="0">
                  <c:v>276</c:v>
                </c:pt>
                <c:pt idx="1">
                  <c:v>242</c:v>
                </c:pt>
                <c:pt idx="2">
                  <c:v>159</c:v>
                </c:pt>
                <c:pt idx="3">
                  <c:v>258</c:v>
                </c:pt>
                <c:pt idx="4">
                  <c:v>260</c:v>
                </c:pt>
                <c:pt idx="5">
                  <c:v>179</c:v>
                </c:pt>
                <c:pt idx="6">
                  <c:v>247</c:v>
                </c:pt>
                <c:pt idx="7">
                  <c:v>181</c:v>
                </c:pt>
                <c:pt idx="8">
                  <c:v>189</c:v>
                </c:pt>
                <c:pt idx="9">
                  <c:v>152</c:v>
                </c:pt>
                <c:pt idx="10">
                  <c:v>85</c:v>
                </c:pt>
                <c:pt idx="11">
                  <c:v>111</c:v>
                </c:pt>
              </c:numCache>
            </c:numRef>
          </c:val>
          <c:smooth val="0"/>
          <c:extLst>
            <c:ext xmlns:c16="http://schemas.microsoft.com/office/drawing/2014/chart" uri="{C3380CC4-5D6E-409C-BE32-E72D297353CC}">
              <c16:uniqueId val="{00000003-A1FF-4CD5-8A40-6EB1F2877BCE}"/>
            </c:ext>
          </c:extLst>
        </c:ser>
        <c:dLbls>
          <c:showLegendKey val="0"/>
          <c:showVal val="0"/>
          <c:showCatName val="0"/>
          <c:showSerName val="0"/>
          <c:showPercent val="0"/>
          <c:showBubbleSize val="0"/>
        </c:dLbls>
        <c:marker val="1"/>
        <c:smooth val="0"/>
        <c:axId val="494790864"/>
        <c:axId val="494790536"/>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8.4289267826947997E-2"/>
          <c:y val="0.87842035382060479"/>
          <c:w val="0.4952764621610648"/>
          <c:h val="8.8188764899737718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bg1">
        <a:lumMod val="85000"/>
      </a:schemeClr>
    </a:solidFill>
    <a:ln w="9525" cap="flat" cmpd="sng" algn="ctr">
      <a:noFill/>
      <a:round/>
    </a:ln>
    <a:effectLst/>
  </c:spPr>
  <c:txPr>
    <a:bodyPr/>
    <a:lstStyle/>
    <a:p>
      <a:pPr>
        <a:defRPr/>
      </a:pPr>
      <a:endParaRPr lang="es-ES"/>
    </a:p>
  </c:txPr>
  <c:printSettings>
    <c:headerFooter/>
    <c:pageMargins b="0.75" l="0.7" r="0.7" t="0.75" header="0.3" footer="0.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300" b="1" i="0">
                <a:solidFill>
                  <a:sysClr val="windowText" lastClr="000000"/>
                </a:solidFill>
                <a:latin typeface="Arial" panose="020B0604020202020204" pitchFamily="34" charset="0"/>
                <a:cs typeface="Arial" panose="020B0604020202020204" pitchFamily="34" charset="0"/>
              </a:rPr>
              <a:t>Expedientes resueltos de Modelos Utllidad, 2024</a:t>
            </a:r>
          </a:p>
        </c:rich>
      </c:tx>
      <c:layout>
        <c:manualLayout>
          <c:xMode val="edge"/>
          <c:yMode val="edge"/>
          <c:x val="6.4802061602087305E-2"/>
          <c:y val="7.0564389128778243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0.10001655884385011"/>
          <c:y val="0.16210326153782209"/>
          <c:w val="0.46177483372052197"/>
          <c:h val="0.78736510612782995"/>
        </c:manualLayout>
      </c:layout>
      <c:pieChart>
        <c:varyColors val="1"/>
        <c:ser>
          <c:idx val="3"/>
          <c:order val="0"/>
          <c:dPt>
            <c:idx val="0"/>
            <c:bubble3D val="0"/>
            <c:spPr>
              <a:solidFill>
                <a:srgbClr val="E2C5FF"/>
              </a:solidFill>
              <a:ln w="19050">
                <a:solidFill>
                  <a:schemeClr val="lt1"/>
                </a:solidFill>
              </a:ln>
              <a:effectLst/>
            </c:spPr>
            <c:extLst>
              <c:ext xmlns:c16="http://schemas.microsoft.com/office/drawing/2014/chart" uri="{C3380CC4-5D6E-409C-BE32-E72D297353CC}">
                <c16:uniqueId val="{00000001-BCFC-4F70-B5EC-089A1145CC84}"/>
              </c:ext>
            </c:extLst>
          </c:dPt>
          <c:dPt>
            <c:idx val="1"/>
            <c:bubble3D val="0"/>
            <c:explosion val="1"/>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3-BCFC-4F70-B5EC-089A1145CC84}"/>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BCFC-4F70-B5EC-089A1145CC84}"/>
              </c:ext>
            </c:extLst>
          </c:dPt>
          <c:dPt>
            <c:idx val="3"/>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7-BCFC-4F70-B5EC-089A1145CC8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900-4904-9D03-FA73DE7EF9A7}"/>
              </c:ext>
            </c:extLst>
          </c:dPt>
          <c:dLbls>
            <c:dLbl>
              <c:idx val="0"/>
              <c:layout>
                <c:manualLayout>
                  <c:x val="0.13931899511294815"/>
                  <c:y val="-0.1170010624651783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CFC-4F70-B5EC-089A1145CC84}"/>
                </c:ext>
              </c:extLst>
            </c:dLbl>
            <c:dLbl>
              <c:idx val="1"/>
              <c:layout>
                <c:manualLayout>
                  <c:x val="6.3131442829935852E-2"/>
                  <c:y val="-0.10683825856997631"/>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22203867917525538"/>
                      <c:h val="0.14181428994487616"/>
                    </c:manualLayout>
                  </c15:layout>
                </c:ext>
                <c:ext xmlns:c16="http://schemas.microsoft.com/office/drawing/2014/chart" uri="{C3380CC4-5D6E-409C-BE32-E72D297353CC}">
                  <c16:uniqueId val="{00000003-BCFC-4F70-B5EC-089A1145CC84}"/>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CFC-4F70-B5EC-089A1145CC84}"/>
                </c:ext>
              </c:extLst>
            </c:dLbl>
            <c:dLbl>
              <c:idx val="3"/>
              <c:layout>
                <c:manualLayout>
                  <c:x val="2.862556488918825E-2"/>
                  <c:y val="1.847345132743362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21117033788497958"/>
                      <c:h val="0.1396311405381612"/>
                    </c:manualLayout>
                  </c15:layout>
                </c:ext>
                <c:ext xmlns:c16="http://schemas.microsoft.com/office/drawing/2014/chart" uri="{C3380CC4-5D6E-409C-BE32-E72D297353CC}">
                  <c16:uniqueId val="{00000007-BCFC-4F70-B5EC-089A1145CC84}"/>
                </c:ext>
              </c:extLst>
            </c:dLbl>
            <c:dLbl>
              <c:idx val="4"/>
              <c:layout>
                <c:manualLayout>
                  <c:x val="9.1819529216973818E-3"/>
                  <c:y val="0.12890034854040613"/>
                </c:manualLayout>
              </c:layout>
              <c:showLegendKey val="0"/>
              <c:showVal val="0"/>
              <c:showCatName val="1"/>
              <c:showSerName val="0"/>
              <c:showPercent val="1"/>
              <c:showBubbleSize val="0"/>
              <c:extLst>
                <c:ext xmlns:c15="http://schemas.microsoft.com/office/drawing/2012/chart" uri="{CE6537A1-D6FC-4f65-9D91-7224C49458BB}">
                  <c15:layout>
                    <c:manualLayout>
                      <c:w val="0.24843037974683543"/>
                      <c:h val="0.15679440788011659"/>
                    </c:manualLayout>
                  </c15:layout>
                </c:ext>
                <c:ext xmlns:c16="http://schemas.microsoft.com/office/drawing/2014/chart" uri="{C3380CC4-5D6E-409C-BE32-E72D297353CC}">
                  <c16:uniqueId val="{00000009-1900-4904-9D03-FA73DE7EF9A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'Pat y MU'!$J$182:$J$186</c:f>
              <c:strCache>
                <c:ptCount val="5"/>
                <c:pt idx="0">
                  <c:v>Concesiones</c:v>
                </c:pt>
                <c:pt idx="1">
                  <c:v>Denegaciones</c:v>
                </c:pt>
                <c:pt idx="2">
                  <c:v>Desistimientos</c:v>
                </c:pt>
                <c:pt idx="3">
                  <c:v>Retiradas</c:v>
                </c:pt>
                <c:pt idx="4">
                  <c:v>Cambio modalidad</c:v>
                </c:pt>
              </c:strCache>
            </c:strRef>
          </c:cat>
          <c:val>
            <c:numRef>
              <c:f>'Pat y MU'!$K$182:$K$186</c:f>
              <c:numCache>
                <c:formatCode>General</c:formatCode>
                <c:ptCount val="5"/>
                <c:pt idx="0">
                  <c:v>2339</c:v>
                </c:pt>
                <c:pt idx="1">
                  <c:v>257</c:v>
                </c:pt>
                <c:pt idx="2">
                  <c:v>69</c:v>
                </c:pt>
                <c:pt idx="3">
                  <c:v>40</c:v>
                </c:pt>
                <c:pt idx="4">
                  <c:v>11</c:v>
                </c:pt>
              </c:numCache>
            </c:numRef>
          </c:val>
          <c:extLst>
            <c:ext xmlns:c16="http://schemas.microsoft.com/office/drawing/2014/chart" uri="{C3380CC4-5D6E-409C-BE32-E72D297353CC}">
              <c16:uniqueId val="{0000000A-BCFC-4F70-B5EC-089A1145CC84}"/>
            </c:ext>
          </c:extLst>
        </c:ser>
        <c:dLbls>
          <c:showLegendKey val="0"/>
          <c:showVal val="0"/>
          <c:showCatName val="0"/>
          <c:showSerName val="0"/>
          <c:showPercent val="0"/>
          <c:showBubbleSize val="0"/>
          <c:showLeaderLines val="1"/>
        </c:dLbls>
        <c:firstSliceAng val="97"/>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s-ES" sz="1200" b="1">
                <a:solidFill>
                  <a:sysClr val="windowText" lastClr="000000"/>
                </a:solidFill>
              </a:rPr>
              <a:t>EVOLUCIÓN DE SOLICITUDES DE CCP</a:t>
            </a:r>
          </a:p>
        </c:rich>
      </c:tx>
      <c:layout>
        <c:manualLayout>
          <c:xMode val="edge"/>
          <c:yMode val="edge"/>
          <c:x val="0.2353801336223095"/>
          <c:y val="4.738970984791284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5.4942998137510191E-2"/>
          <c:y val="0.15462853754159392"/>
          <c:w val="0.91984236611109638"/>
          <c:h val="0.58019533473808726"/>
        </c:manualLayout>
      </c:layout>
      <c:lineChart>
        <c:grouping val="standard"/>
        <c:varyColors val="0"/>
        <c:ser>
          <c:idx val="0"/>
          <c:order val="0"/>
          <c:tx>
            <c:strRef>
              <c:f>CCP!$D$7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CCP!$C$9:$C$20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CCP!$D$9:$D$20</c:f>
              <c:numCache>
                <c:formatCode>#,##0</c:formatCode>
                <c:ptCount val="12"/>
                <c:pt idx="0">
                  <c:v>4</c:v>
                </c:pt>
                <c:pt idx="1">
                  <c:v>8</c:v>
                </c:pt>
                <c:pt idx="2">
                  <c:v>3</c:v>
                </c:pt>
                <c:pt idx="3">
                  <c:v>3</c:v>
                </c:pt>
                <c:pt idx="4">
                  <c:v>8</c:v>
                </c:pt>
                <c:pt idx="5">
                  <c:v>7</c:v>
                </c:pt>
                <c:pt idx="6">
                  <c:v>6</c:v>
                </c:pt>
                <c:pt idx="7">
                  <c:v>5</c:v>
                </c:pt>
                <c:pt idx="8">
                  <c:v>9</c:v>
                </c:pt>
                <c:pt idx="9">
                  <c:v>4</c:v>
                </c:pt>
                <c:pt idx="10">
                  <c:v>9</c:v>
                </c:pt>
                <c:pt idx="11">
                  <c:v>8</c:v>
                </c:pt>
              </c:numCache>
            </c:numRef>
          </c:val>
          <c:smooth val="0"/>
          <c:extLst>
            <c:ext xmlns:c16="http://schemas.microsoft.com/office/drawing/2014/chart" uri="{C3380CC4-5D6E-409C-BE32-E72D297353CC}">
              <c16:uniqueId val="{00000000-F292-495C-84A6-9630E30F1433}"/>
            </c:ext>
          </c:extLst>
        </c:ser>
        <c:ser>
          <c:idx val="1"/>
          <c:order val="1"/>
          <c:tx>
            <c:strRef>
              <c:f>CCP!$E$7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CCP!$C$9:$C$20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CCP!$E$9:$E$20</c:f>
              <c:numCache>
                <c:formatCode>#,##0</c:formatCode>
                <c:ptCount val="12"/>
                <c:pt idx="0">
                  <c:v>4</c:v>
                </c:pt>
                <c:pt idx="1">
                  <c:v>2</c:v>
                </c:pt>
                <c:pt idx="2">
                  <c:v>5</c:v>
                </c:pt>
                <c:pt idx="3">
                  <c:v>6</c:v>
                </c:pt>
                <c:pt idx="4">
                  <c:v>3</c:v>
                </c:pt>
                <c:pt idx="5">
                  <c:v>9</c:v>
                </c:pt>
                <c:pt idx="6">
                  <c:v>6</c:v>
                </c:pt>
                <c:pt idx="7">
                  <c:v>8</c:v>
                </c:pt>
                <c:pt idx="8">
                  <c:v>4</c:v>
                </c:pt>
                <c:pt idx="9">
                  <c:v>6</c:v>
                </c:pt>
                <c:pt idx="10">
                  <c:v>2</c:v>
                </c:pt>
                <c:pt idx="11">
                  <c:v>8</c:v>
                </c:pt>
              </c:numCache>
            </c:numRef>
          </c:val>
          <c:smooth val="0"/>
          <c:extLst>
            <c:ext xmlns:c16="http://schemas.microsoft.com/office/drawing/2014/chart" uri="{C3380CC4-5D6E-409C-BE32-E72D297353CC}">
              <c16:uniqueId val="{00000001-F292-495C-84A6-9630E30F1433}"/>
            </c:ext>
          </c:extLst>
        </c:ser>
        <c:ser>
          <c:idx val="3"/>
          <c:order val="2"/>
          <c:tx>
            <c:strRef>
              <c:f>CCP!$G$7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CCP!$C$9:$C$20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CCP!$G$9:$G$20</c:f>
              <c:numCache>
                <c:formatCode>#,##0</c:formatCode>
                <c:ptCount val="12"/>
                <c:pt idx="0">
                  <c:v>7</c:v>
                </c:pt>
                <c:pt idx="1">
                  <c:v>6</c:v>
                </c:pt>
                <c:pt idx="2">
                  <c:v>3</c:v>
                </c:pt>
                <c:pt idx="3">
                  <c:v>5</c:v>
                </c:pt>
                <c:pt idx="4">
                  <c:v>4</c:v>
                </c:pt>
                <c:pt idx="5">
                  <c:v>1</c:v>
                </c:pt>
                <c:pt idx="6">
                  <c:v>4</c:v>
                </c:pt>
                <c:pt idx="7">
                  <c:v>2</c:v>
                </c:pt>
                <c:pt idx="8">
                  <c:v>2</c:v>
                </c:pt>
                <c:pt idx="9">
                  <c:v>3</c:v>
                </c:pt>
                <c:pt idx="10">
                  <c:v>7</c:v>
                </c:pt>
                <c:pt idx="11">
                  <c:v>8</c:v>
                </c:pt>
              </c:numCache>
            </c:numRef>
          </c:val>
          <c:smooth val="0"/>
          <c:extLst>
            <c:ext xmlns:c16="http://schemas.microsoft.com/office/drawing/2014/chart" uri="{C3380CC4-5D6E-409C-BE32-E72D297353CC}">
              <c16:uniqueId val="{00000002-F292-495C-84A6-9630E30F1433}"/>
            </c:ext>
          </c:extLst>
        </c:ser>
        <c:ser>
          <c:idx val="5"/>
          <c:order val="3"/>
          <c:tx>
            <c:strRef>
              <c:f>CCP!$I$7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CCP!$C$9:$C$20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CCP!$I$9:$I$20</c:f>
              <c:numCache>
                <c:formatCode>#,##0</c:formatCode>
                <c:ptCount val="12"/>
                <c:pt idx="0">
                  <c:v>3</c:v>
                </c:pt>
                <c:pt idx="1">
                  <c:v>1</c:v>
                </c:pt>
                <c:pt idx="2">
                  <c:v>7</c:v>
                </c:pt>
                <c:pt idx="3">
                  <c:v>7</c:v>
                </c:pt>
                <c:pt idx="4">
                  <c:v>4</c:v>
                </c:pt>
                <c:pt idx="5">
                  <c:v>6</c:v>
                </c:pt>
                <c:pt idx="6">
                  <c:v>6</c:v>
                </c:pt>
                <c:pt idx="7">
                  <c:v>1</c:v>
                </c:pt>
                <c:pt idx="8">
                  <c:v>3</c:v>
                </c:pt>
                <c:pt idx="9">
                  <c:v>5</c:v>
                </c:pt>
                <c:pt idx="10">
                  <c:v>3</c:v>
                </c:pt>
                <c:pt idx="11">
                  <c:v>11</c:v>
                </c:pt>
              </c:numCache>
            </c:numRef>
          </c:val>
          <c:smooth val="0"/>
          <c:extLst>
            <c:ext xmlns:c16="http://schemas.microsoft.com/office/drawing/2014/chart" uri="{C3380CC4-5D6E-409C-BE32-E72D297353CC}">
              <c16:uniqueId val="{00000003-F292-495C-84A6-9630E30F1433}"/>
            </c:ext>
          </c:extLst>
        </c:ser>
        <c:dLbls>
          <c:showLegendKey val="0"/>
          <c:showVal val="0"/>
          <c:showCatName val="0"/>
          <c:showSerName val="0"/>
          <c:showPercent val="0"/>
          <c:showBubbleSize val="0"/>
        </c:dLbls>
        <c:marker val="1"/>
        <c:smooth val="0"/>
        <c:axId val="494790864"/>
        <c:axId val="494790536"/>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6.5717785276840385E-2"/>
          <c:y val="0.89246948356807509"/>
          <c:w val="0.52486839145106856"/>
          <c:h val="6.3022062360441652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s-ES" sz="1200" b="1">
                <a:solidFill>
                  <a:sysClr val="windowText" lastClr="000000"/>
                </a:solidFill>
              </a:rPr>
              <a:t>EVOLUCIÓN DE CONCESIONES DE CCP</a:t>
            </a:r>
          </a:p>
        </c:rich>
      </c:tx>
      <c:layout>
        <c:manualLayout>
          <c:xMode val="edge"/>
          <c:yMode val="edge"/>
          <c:x val="0.23538013067515498"/>
          <c:y val="3.12769009132909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6.299570000558441E-2"/>
          <c:y val="0.13425827541079696"/>
          <c:w val="0.91133165801083371"/>
          <c:h val="0.54499420130623211"/>
        </c:manualLayout>
      </c:layout>
      <c:lineChart>
        <c:grouping val="standard"/>
        <c:varyColors val="0"/>
        <c:ser>
          <c:idx val="0"/>
          <c:order val="0"/>
          <c:tx>
            <c:strRef>
              <c:f>CCP!$D$55</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CCP!$C$9:$C$20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CCP!$D$57:$D$68</c:f>
              <c:numCache>
                <c:formatCode>#,##0</c:formatCode>
                <c:ptCount val="12"/>
                <c:pt idx="0">
                  <c:v>4</c:v>
                </c:pt>
                <c:pt idx="1">
                  <c:v>8</c:v>
                </c:pt>
                <c:pt idx="2">
                  <c:v>6</c:v>
                </c:pt>
                <c:pt idx="3">
                  <c:v>6</c:v>
                </c:pt>
                <c:pt idx="4">
                  <c:v>5</c:v>
                </c:pt>
                <c:pt idx="5">
                  <c:v>4</c:v>
                </c:pt>
                <c:pt idx="6">
                  <c:v>5</c:v>
                </c:pt>
                <c:pt idx="7">
                  <c:v>5</c:v>
                </c:pt>
                <c:pt idx="8">
                  <c:v>5</c:v>
                </c:pt>
                <c:pt idx="9">
                  <c:v>1</c:v>
                </c:pt>
                <c:pt idx="10">
                  <c:v>6</c:v>
                </c:pt>
                <c:pt idx="11">
                  <c:v>2</c:v>
                </c:pt>
              </c:numCache>
            </c:numRef>
          </c:val>
          <c:smooth val="0"/>
          <c:extLst>
            <c:ext xmlns:c16="http://schemas.microsoft.com/office/drawing/2014/chart" uri="{C3380CC4-5D6E-409C-BE32-E72D297353CC}">
              <c16:uniqueId val="{00000000-44FF-4CF9-A256-4FF2A94F6874}"/>
            </c:ext>
          </c:extLst>
        </c:ser>
        <c:ser>
          <c:idx val="1"/>
          <c:order val="1"/>
          <c:tx>
            <c:strRef>
              <c:f>CCP!$E$55</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CCP!$C$9:$C$20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CCP!$E$57:$E$68</c:f>
              <c:numCache>
                <c:formatCode>#,##0</c:formatCode>
                <c:ptCount val="12"/>
                <c:pt idx="0">
                  <c:v>4</c:v>
                </c:pt>
                <c:pt idx="1">
                  <c:v>16</c:v>
                </c:pt>
                <c:pt idx="2">
                  <c:v>6</c:v>
                </c:pt>
                <c:pt idx="3">
                  <c:v>7</c:v>
                </c:pt>
                <c:pt idx="4">
                  <c:v>4</c:v>
                </c:pt>
                <c:pt idx="5">
                  <c:v>3</c:v>
                </c:pt>
                <c:pt idx="6">
                  <c:v>6</c:v>
                </c:pt>
                <c:pt idx="7">
                  <c:v>0</c:v>
                </c:pt>
                <c:pt idx="8">
                  <c:v>2</c:v>
                </c:pt>
                <c:pt idx="9">
                  <c:v>5</c:v>
                </c:pt>
                <c:pt idx="10">
                  <c:v>5</c:v>
                </c:pt>
                <c:pt idx="11">
                  <c:v>1</c:v>
                </c:pt>
              </c:numCache>
            </c:numRef>
          </c:val>
          <c:smooth val="0"/>
          <c:extLst>
            <c:ext xmlns:c16="http://schemas.microsoft.com/office/drawing/2014/chart" uri="{C3380CC4-5D6E-409C-BE32-E72D297353CC}">
              <c16:uniqueId val="{00000001-44FF-4CF9-A256-4FF2A94F6874}"/>
            </c:ext>
          </c:extLst>
        </c:ser>
        <c:ser>
          <c:idx val="3"/>
          <c:order val="2"/>
          <c:tx>
            <c:strRef>
              <c:f>CCP!$G$55</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CCP!$C$9:$C$20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CCP!$G$57:$G$68</c:f>
              <c:numCache>
                <c:formatCode>#,##0</c:formatCode>
                <c:ptCount val="12"/>
                <c:pt idx="0">
                  <c:v>2</c:v>
                </c:pt>
                <c:pt idx="1">
                  <c:v>3</c:v>
                </c:pt>
                <c:pt idx="2">
                  <c:v>2</c:v>
                </c:pt>
                <c:pt idx="3">
                  <c:v>7</c:v>
                </c:pt>
                <c:pt idx="4">
                  <c:v>11</c:v>
                </c:pt>
                <c:pt idx="5">
                  <c:v>4</c:v>
                </c:pt>
                <c:pt idx="6">
                  <c:v>4</c:v>
                </c:pt>
                <c:pt idx="7">
                  <c:v>8</c:v>
                </c:pt>
                <c:pt idx="8">
                  <c:v>3</c:v>
                </c:pt>
                <c:pt idx="9">
                  <c:v>5</c:v>
                </c:pt>
                <c:pt idx="10">
                  <c:v>6</c:v>
                </c:pt>
                <c:pt idx="11">
                  <c:v>7</c:v>
                </c:pt>
              </c:numCache>
            </c:numRef>
          </c:val>
          <c:smooth val="0"/>
          <c:extLst>
            <c:ext xmlns:c16="http://schemas.microsoft.com/office/drawing/2014/chart" uri="{C3380CC4-5D6E-409C-BE32-E72D297353CC}">
              <c16:uniqueId val="{00000002-44FF-4CF9-A256-4FF2A94F6874}"/>
            </c:ext>
          </c:extLst>
        </c:ser>
        <c:ser>
          <c:idx val="5"/>
          <c:order val="3"/>
          <c:tx>
            <c:strRef>
              <c:f>CCP!$I$55</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CCP!$C$9:$C$20</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CCP!$I$57:$I$68</c:f>
              <c:numCache>
                <c:formatCode>#,##0</c:formatCode>
                <c:ptCount val="12"/>
                <c:pt idx="0">
                  <c:v>5</c:v>
                </c:pt>
                <c:pt idx="1">
                  <c:v>5</c:v>
                </c:pt>
                <c:pt idx="2">
                  <c:v>3</c:v>
                </c:pt>
                <c:pt idx="3">
                  <c:v>4</c:v>
                </c:pt>
                <c:pt idx="4">
                  <c:v>2</c:v>
                </c:pt>
                <c:pt idx="5">
                  <c:v>2</c:v>
                </c:pt>
                <c:pt idx="6">
                  <c:v>3</c:v>
                </c:pt>
                <c:pt idx="7">
                  <c:v>4</c:v>
                </c:pt>
                <c:pt idx="8">
                  <c:v>1</c:v>
                </c:pt>
                <c:pt idx="9">
                  <c:v>4</c:v>
                </c:pt>
                <c:pt idx="10">
                  <c:v>9</c:v>
                </c:pt>
                <c:pt idx="11">
                  <c:v>4</c:v>
                </c:pt>
              </c:numCache>
            </c:numRef>
          </c:val>
          <c:smooth val="0"/>
          <c:extLst>
            <c:ext xmlns:c16="http://schemas.microsoft.com/office/drawing/2014/chart" uri="{C3380CC4-5D6E-409C-BE32-E72D297353CC}">
              <c16:uniqueId val="{00000003-44FF-4CF9-A256-4FF2A94F6874}"/>
            </c:ext>
          </c:extLst>
        </c:ser>
        <c:dLbls>
          <c:showLegendKey val="0"/>
          <c:showVal val="0"/>
          <c:showCatName val="0"/>
          <c:showSerName val="0"/>
          <c:showPercent val="0"/>
          <c:showBubbleSize val="0"/>
        </c:dLbls>
        <c:marker val="1"/>
        <c:smooth val="0"/>
        <c:axId val="494790864"/>
        <c:axId val="494790536"/>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7.3143910202714019E-2"/>
          <c:y val="0.9054311023622047"/>
          <c:w val="0.57696386887809248"/>
          <c:h val="6.2849583469087977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Expedientes</a:t>
            </a:r>
            <a:r>
              <a:rPr lang="en-US" b="1" baseline="0">
                <a:solidFill>
                  <a:sysClr val="windowText" lastClr="000000"/>
                </a:solidFill>
              </a:rPr>
              <a:t> resueltos</a:t>
            </a:r>
            <a:r>
              <a:rPr lang="en-US" b="1">
                <a:solidFill>
                  <a:sysClr val="windowText" lastClr="000000"/>
                </a:solidFill>
              </a:rPr>
              <a:t> de CCP en 2024</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6684469673848906"/>
          <c:y val="0.20828486041157587"/>
          <c:w val="0.42804614539461638"/>
          <c:h val="0.714795747792217"/>
        </c:manualLayout>
      </c:layout>
      <c:pieChart>
        <c:varyColors val="1"/>
        <c:ser>
          <c:idx val="3"/>
          <c:order val="0"/>
          <c:tx>
            <c:v>RESOLUCIONES DE CCP</c:v>
          </c:tx>
          <c:spPr>
            <a:solidFill>
              <a:srgbClr val="E2C5FF"/>
            </a:solidFill>
          </c:spPr>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FD74-4B58-8765-6D18473622A3}"/>
              </c:ext>
            </c:extLst>
          </c:dPt>
          <c:dPt>
            <c:idx val="1"/>
            <c:bubble3D val="0"/>
            <c:spPr>
              <a:solidFill>
                <a:srgbClr val="E2C5FF"/>
              </a:solidFill>
              <a:ln w="19050">
                <a:solidFill>
                  <a:schemeClr val="lt1"/>
                </a:solidFill>
              </a:ln>
              <a:effectLst/>
            </c:spPr>
            <c:extLst>
              <c:ext xmlns:c16="http://schemas.microsoft.com/office/drawing/2014/chart" uri="{C3380CC4-5D6E-409C-BE32-E72D297353CC}">
                <c16:uniqueId val="{00000003-FD74-4B58-8765-6D18473622A3}"/>
              </c:ext>
            </c:extLst>
          </c:dPt>
          <c:dLbls>
            <c:dLbl>
              <c:idx val="0"/>
              <c:layout>
                <c:manualLayout>
                  <c:x val="5.7252843394575675E-2"/>
                  <c:y val="-0.114580473657458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74-4B58-8765-6D18473622A3}"/>
                </c:ext>
              </c:extLst>
            </c:dLbl>
            <c:dLbl>
              <c:idx val="1"/>
              <c:layout>
                <c:manualLayout>
                  <c:x val="0.2320793912388858"/>
                  <c:y val="-6.2480803363930165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D74-4B58-8765-6D18473622A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CCP!$E$93:$E$94</c:f>
              <c:strCache>
                <c:ptCount val="2"/>
                <c:pt idx="0">
                  <c:v>Denegaciones</c:v>
                </c:pt>
                <c:pt idx="1">
                  <c:v>Concesiones</c:v>
                </c:pt>
              </c:strCache>
            </c:strRef>
          </c:cat>
          <c:val>
            <c:numRef>
              <c:f>CCP!$F$93:$F$94</c:f>
              <c:numCache>
                <c:formatCode>General</c:formatCode>
                <c:ptCount val="2"/>
                <c:pt idx="0">
                  <c:v>3</c:v>
                </c:pt>
                <c:pt idx="1">
                  <c:v>46</c:v>
                </c:pt>
              </c:numCache>
            </c:numRef>
          </c:val>
          <c:extLst>
            <c:ext xmlns:c16="http://schemas.microsoft.com/office/drawing/2014/chart" uri="{C3380CC4-5D6E-409C-BE32-E72D297353CC}">
              <c16:uniqueId val="{00000004-FD74-4B58-8765-6D18473622A3}"/>
            </c:ext>
          </c:extLst>
        </c:ser>
        <c:dLbls>
          <c:showLegendKey val="0"/>
          <c:showVal val="0"/>
          <c:showCatName val="0"/>
          <c:showSerName val="0"/>
          <c:showPercent val="0"/>
          <c:showBubbleSize val="0"/>
          <c:showLeaderLines val="1"/>
        </c:dLbls>
        <c:firstSliceAng val="75"/>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200" b="1">
                <a:solidFill>
                  <a:sysClr val="windowText" lastClr="000000"/>
                </a:solidFill>
                <a:latin typeface="Arial" panose="020B0604020202020204" pitchFamily="34" charset="0"/>
                <a:cs typeface="Arial" panose="020B0604020202020204" pitchFamily="34" charset="0"/>
              </a:rPr>
              <a:t>EVOLUCIÓN DE SOLICITUDES DE IBI </a:t>
            </a:r>
            <a:r>
              <a:rPr lang="es-ES" sz="1200" b="1" baseline="0">
                <a:solidFill>
                  <a:sysClr val="windowText" lastClr="000000"/>
                </a:solidFill>
                <a:latin typeface="Arial" panose="020B0604020202020204" pitchFamily="34" charset="0"/>
                <a:cs typeface="Arial" panose="020B0604020202020204" pitchFamily="34" charset="0"/>
              </a:rPr>
              <a:t>PRESENTADAS EN LA OEPM</a:t>
            </a:r>
            <a:endParaRPr lang="es-ES" sz="12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9279341538618353"/>
          <c:y val="2.216925587004327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7.5793699783702942E-2"/>
          <c:y val="0.14529474356246011"/>
          <c:w val="0.89853369667223715"/>
          <c:h val="0.59875491239270762"/>
        </c:manualLayout>
      </c:layout>
      <c:lineChart>
        <c:grouping val="standard"/>
        <c:varyColors val="0"/>
        <c:ser>
          <c:idx val="0"/>
          <c:order val="0"/>
          <c:tx>
            <c:strRef>
              <c:f>IBI!$D$7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IBI!$C$9:$C$20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IBI!$D$9:$D$20</c:f>
              <c:numCache>
                <c:formatCode>#,##0</c:formatCode>
                <c:ptCount val="12"/>
                <c:pt idx="0">
                  <c:v>51</c:v>
                </c:pt>
                <c:pt idx="1">
                  <c:v>73</c:v>
                </c:pt>
                <c:pt idx="2">
                  <c:v>96</c:v>
                </c:pt>
                <c:pt idx="3">
                  <c:v>98</c:v>
                </c:pt>
                <c:pt idx="4">
                  <c:v>74</c:v>
                </c:pt>
                <c:pt idx="5">
                  <c:v>63</c:v>
                </c:pt>
                <c:pt idx="6">
                  <c:v>88</c:v>
                </c:pt>
                <c:pt idx="7">
                  <c:v>67</c:v>
                </c:pt>
                <c:pt idx="8">
                  <c:v>56</c:v>
                </c:pt>
                <c:pt idx="9">
                  <c:v>62</c:v>
                </c:pt>
                <c:pt idx="10">
                  <c:v>99</c:v>
                </c:pt>
                <c:pt idx="11">
                  <c:v>69</c:v>
                </c:pt>
              </c:numCache>
            </c:numRef>
          </c:val>
          <c:smooth val="0"/>
          <c:extLst>
            <c:ext xmlns:c16="http://schemas.microsoft.com/office/drawing/2014/chart" uri="{C3380CC4-5D6E-409C-BE32-E72D297353CC}">
              <c16:uniqueId val="{00000000-B98E-454E-97A9-CC961D3D6D27}"/>
            </c:ext>
          </c:extLst>
        </c:ser>
        <c:ser>
          <c:idx val="1"/>
          <c:order val="1"/>
          <c:tx>
            <c:strRef>
              <c:f>IBI!$E$7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IBI!$C$9:$C$20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IBI!$E$9:$E$20</c:f>
              <c:numCache>
                <c:formatCode>#,##0</c:formatCode>
                <c:ptCount val="12"/>
                <c:pt idx="0">
                  <c:v>74</c:v>
                </c:pt>
                <c:pt idx="1">
                  <c:v>56</c:v>
                </c:pt>
                <c:pt idx="2">
                  <c:v>41</c:v>
                </c:pt>
                <c:pt idx="3">
                  <c:v>64</c:v>
                </c:pt>
                <c:pt idx="4">
                  <c:v>91</c:v>
                </c:pt>
                <c:pt idx="5">
                  <c:v>85</c:v>
                </c:pt>
                <c:pt idx="6">
                  <c:v>73</c:v>
                </c:pt>
                <c:pt idx="7">
                  <c:v>88</c:v>
                </c:pt>
                <c:pt idx="8">
                  <c:v>57</c:v>
                </c:pt>
                <c:pt idx="9">
                  <c:v>67</c:v>
                </c:pt>
                <c:pt idx="10">
                  <c:v>74</c:v>
                </c:pt>
                <c:pt idx="11">
                  <c:v>76</c:v>
                </c:pt>
              </c:numCache>
            </c:numRef>
          </c:val>
          <c:smooth val="0"/>
          <c:extLst>
            <c:ext xmlns:c16="http://schemas.microsoft.com/office/drawing/2014/chart" uri="{C3380CC4-5D6E-409C-BE32-E72D297353CC}">
              <c16:uniqueId val="{00000001-B98E-454E-97A9-CC961D3D6D27}"/>
            </c:ext>
          </c:extLst>
        </c:ser>
        <c:ser>
          <c:idx val="3"/>
          <c:order val="2"/>
          <c:tx>
            <c:strRef>
              <c:f>IBI!$G$7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IBI!$C$9:$C$20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IBI!$G$9:$G$20</c:f>
              <c:numCache>
                <c:formatCode>#,##0</c:formatCode>
                <c:ptCount val="12"/>
                <c:pt idx="0">
                  <c:v>57</c:v>
                </c:pt>
                <c:pt idx="1">
                  <c:v>52</c:v>
                </c:pt>
                <c:pt idx="2">
                  <c:v>77</c:v>
                </c:pt>
                <c:pt idx="3">
                  <c:v>71</c:v>
                </c:pt>
                <c:pt idx="4">
                  <c:v>68</c:v>
                </c:pt>
                <c:pt idx="5">
                  <c:v>67</c:v>
                </c:pt>
                <c:pt idx="6">
                  <c:v>67</c:v>
                </c:pt>
                <c:pt idx="7">
                  <c:v>53</c:v>
                </c:pt>
                <c:pt idx="8">
                  <c:v>32</c:v>
                </c:pt>
                <c:pt idx="9">
                  <c:v>51</c:v>
                </c:pt>
                <c:pt idx="10">
                  <c:v>53</c:v>
                </c:pt>
                <c:pt idx="11">
                  <c:v>47</c:v>
                </c:pt>
              </c:numCache>
            </c:numRef>
          </c:val>
          <c:smooth val="0"/>
          <c:extLst>
            <c:ext xmlns:c16="http://schemas.microsoft.com/office/drawing/2014/chart" uri="{C3380CC4-5D6E-409C-BE32-E72D297353CC}">
              <c16:uniqueId val="{00000002-B98E-454E-97A9-CC961D3D6D27}"/>
            </c:ext>
          </c:extLst>
        </c:ser>
        <c:ser>
          <c:idx val="5"/>
          <c:order val="3"/>
          <c:tx>
            <c:strRef>
              <c:f>IBI!$I$7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IBI!$C$9:$C$20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IBI!$I$9:$I$20</c:f>
              <c:numCache>
                <c:formatCode>#,##0</c:formatCode>
                <c:ptCount val="12"/>
                <c:pt idx="0">
                  <c:v>30</c:v>
                </c:pt>
                <c:pt idx="1">
                  <c:v>64</c:v>
                </c:pt>
                <c:pt idx="2">
                  <c:v>57</c:v>
                </c:pt>
                <c:pt idx="3">
                  <c:v>70</c:v>
                </c:pt>
                <c:pt idx="4">
                  <c:v>60</c:v>
                </c:pt>
                <c:pt idx="5">
                  <c:v>42</c:v>
                </c:pt>
                <c:pt idx="6">
                  <c:v>44</c:v>
                </c:pt>
                <c:pt idx="7">
                  <c:v>51</c:v>
                </c:pt>
                <c:pt idx="8">
                  <c:v>34</c:v>
                </c:pt>
                <c:pt idx="9">
                  <c:v>63</c:v>
                </c:pt>
                <c:pt idx="10">
                  <c:v>52</c:v>
                </c:pt>
                <c:pt idx="11">
                  <c:v>93</c:v>
                </c:pt>
              </c:numCache>
            </c:numRef>
          </c:val>
          <c:smooth val="0"/>
          <c:extLst>
            <c:ext xmlns:c16="http://schemas.microsoft.com/office/drawing/2014/chart" uri="{C3380CC4-5D6E-409C-BE32-E72D297353CC}">
              <c16:uniqueId val="{00000003-B98E-454E-97A9-CC961D3D6D27}"/>
            </c:ext>
          </c:extLst>
        </c:ser>
        <c:dLbls>
          <c:showLegendKey val="0"/>
          <c:showVal val="0"/>
          <c:showCatName val="0"/>
          <c:showSerName val="0"/>
          <c:showPercent val="0"/>
          <c:showBubbleSize val="0"/>
        </c:dLbls>
        <c:marker val="1"/>
        <c:smooth val="0"/>
        <c:axId val="494790864"/>
        <c:axId val="494790536"/>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9.4254572509145013E-2"/>
          <c:y val="0.90363078011924824"/>
          <c:w val="0.50830842995019321"/>
          <c:h val="6.2849583469087977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CCECFF"/>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ES" sz="1100" b="1">
                <a:solidFill>
                  <a:sysClr val="windowText" lastClr="000000"/>
                </a:solidFill>
                <a:latin typeface="Arial" panose="020B0604020202020204" pitchFamily="34" charset="0"/>
                <a:cs typeface="Arial" panose="020B0604020202020204" pitchFamily="34" charset="0"/>
              </a:rPr>
              <a:t>Evolución de IBIs realizados </a:t>
            </a:r>
          </a:p>
        </c:rich>
      </c:tx>
      <c:layout>
        <c:manualLayout>
          <c:xMode val="edge"/>
          <c:yMode val="edge"/>
          <c:x val="0.29866940545475296"/>
          <c:y val="3.6299564431121714E-2"/>
        </c:manualLayout>
      </c:layout>
      <c:overlay val="0"/>
      <c:spPr>
        <a:solidFill>
          <a:srgbClr val="CCECFF"/>
        </a:solid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9.2086648083718192E-2"/>
          <c:y val="0.16994813986053353"/>
          <c:w val="0.86679332234633466"/>
          <c:h val="0.58510284069719165"/>
        </c:manualLayout>
      </c:layout>
      <c:lineChart>
        <c:grouping val="standard"/>
        <c:varyColors val="0"/>
        <c:ser>
          <c:idx val="0"/>
          <c:order val="0"/>
          <c:tx>
            <c:strRef>
              <c:f>IBI!$D$55</c:f>
              <c:strCache>
                <c:ptCount val="1"/>
                <c:pt idx="0">
                  <c:v>2021</c:v>
                </c:pt>
              </c:strCache>
            </c:strRef>
          </c:tx>
          <c:spPr>
            <a:ln w="28575" cap="rnd">
              <a:solidFill>
                <a:schemeClr val="accent2"/>
              </a:solidFill>
              <a:round/>
            </a:ln>
            <a:effectLst/>
          </c:spPr>
          <c:marker>
            <c:symbol val="circle"/>
            <c:size val="5"/>
            <c:spPr>
              <a:solidFill>
                <a:srgbClr val="F1872B"/>
              </a:solidFill>
              <a:ln w="9525">
                <a:solidFill>
                  <a:schemeClr val="accent2"/>
                </a:solidFill>
              </a:ln>
              <a:effectLst/>
            </c:spPr>
          </c:marker>
          <c:cat>
            <c:strRef>
              <c:f>IBI!$C$57:$C$68</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IBI!$D$57:$D$68</c:f>
              <c:numCache>
                <c:formatCode>General</c:formatCode>
                <c:ptCount val="12"/>
                <c:pt idx="0">
                  <c:v>37</c:v>
                </c:pt>
                <c:pt idx="1">
                  <c:v>108</c:v>
                </c:pt>
                <c:pt idx="2">
                  <c:v>84</c:v>
                </c:pt>
                <c:pt idx="3">
                  <c:v>85</c:v>
                </c:pt>
                <c:pt idx="4">
                  <c:v>82</c:v>
                </c:pt>
                <c:pt idx="5">
                  <c:v>77</c:v>
                </c:pt>
                <c:pt idx="6">
                  <c:v>81</c:v>
                </c:pt>
                <c:pt idx="7">
                  <c:v>63</c:v>
                </c:pt>
                <c:pt idx="8">
                  <c:v>65</c:v>
                </c:pt>
                <c:pt idx="9">
                  <c:v>96</c:v>
                </c:pt>
                <c:pt idx="10">
                  <c:v>72</c:v>
                </c:pt>
                <c:pt idx="11">
                  <c:v>51</c:v>
                </c:pt>
              </c:numCache>
            </c:numRef>
          </c:val>
          <c:smooth val="0"/>
          <c:extLst>
            <c:ext xmlns:c16="http://schemas.microsoft.com/office/drawing/2014/chart" uri="{C3380CC4-5D6E-409C-BE32-E72D297353CC}">
              <c16:uniqueId val="{00000000-B2F2-48E1-ACCC-43A648D17B9F}"/>
            </c:ext>
          </c:extLst>
        </c:ser>
        <c:ser>
          <c:idx val="1"/>
          <c:order val="1"/>
          <c:tx>
            <c:strRef>
              <c:f>IBI!$E$55</c:f>
              <c:strCache>
                <c:ptCount val="1"/>
                <c:pt idx="0">
                  <c:v>2022</c:v>
                </c:pt>
              </c:strCache>
            </c:strRef>
          </c:tx>
          <c:spPr>
            <a:ln w="28575" cap="rnd">
              <a:solidFill>
                <a:schemeClr val="accent1">
                  <a:lumMod val="75000"/>
                </a:schemeClr>
              </a:solidFill>
              <a:round/>
            </a:ln>
            <a:effectLst/>
          </c:spPr>
          <c:marker>
            <c:symbol val="circle"/>
            <c:size val="5"/>
            <c:spPr>
              <a:solidFill>
                <a:srgbClr val="356AB3"/>
              </a:solidFill>
              <a:ln w="9525">
                <a:solidFill>
                  <a:schemeClr val="accent1">
                    <a:lumMod val="75000"/>
                  </a:schemeClr>
                </a:solidFill>
              </a:ln>
              <a:effectLst/>
            </c:spPr>
          </c:marker>
          <c:cat>
            <c:strRef>
              <c:f>IBI!$C$57:$C$68</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IBI!$E$57:$E$68</c:f>
              <c:numCache>
                <c:formatCode>General</c:formatCode>
                <c:ptCount val="12"/>
                <c:pt idx="0">
                  <c:v>72</c:v>
                </c:pt>
                <c:pt idx="1">
                  <c:v>85</c:v>
                </c:pt>
                <c:pt idx="2">
                  <c:v>89</c:v>
                </c:pt>
                <c:pt idx="3">
                  <c:v>48</c:v>
                </c:pt>
                <c:pt idx="4">
                  <c:v>68</c:v>
                </c:pt>
                <c:pt idx="5">
                  <c:v>59</c:v>
                </c:pt>
                <c:pt idx="6">
                  <c:v>90</c:v>
                </c:pt>
                <c:pt idx="7">
                  <c:v>58</c:v>
                </c:pt>
                <c:pt idx="8">
                  <c:v>82</c:v>
                </c:pt>
                <c:pt idx="9">
                  <c:v>80</c:v>
                </c:pt>
                <c:pt idx="10">
                  <c:v>85</c:v>
                </c:pt>
                <c:pt idx="11">
                  <c:v>71</c:v>
                </c:pt>
              </c:numCache>
            </c:numRef>
          </c:val>
          <c:smooth val="0"/>
          <c:extLst>
            <c:ext xmlns:c16="http://schemas.microsoft.com/office/drawing/2014/chart" uri="{C3380CC4-5D6E-409C-BE32-E72D297353CC}">
              <c16:uniqueId val="{00000001-B2F2-48E1-ACCC-43A648D17B9F}"/>
            </c:ext>
          </c:extLst>
        </c:ser>
        <c:ser>
          <c:idx val="5"/>
          <c:order val="3"/>
          <c:tx>
            <c:strRef>
              <c:f>IBI!$G$55</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IBI!$C$57:$C$68</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IBI!$G$57:$G$68</c:f>
              <c:numCache>
                <c:formatCode>General</c:formatCode>
                <c:ptCount val="12"/>
                <c:pt idx="0">
                  <c:v>53</c:v>
                </c:pt>
                <c:pt idx="1">
                  <c:v>64</c:v>
                </c:pt>
                <c:pt idx="2">
                  <c:v>90</c:v>
                </c:pt>
                <c:pt idx="3">
                  <c:v>51</c:v>
                </c:pt>
                <c:pt idx="4">
                  <c:v>52</c:v>
                </c:pt>
                <c:pt idx="5">
                  <c:v>72</c:v>
                </c:pt>
                <c:pt idx="6">
                  <c:v>81</c:v>
                </c:pt>
                <c:pt idx="7">
                  <c:v>46</c:v>
                </c:pt>
                <c:pt idx="8">
                  <c:v>61</c:v>
                </c:pt>
                <c:pt idx="9">
                  <c:v>68</c:v>
                </c:pt>
                <c:pt idx="10">
                  <c:v>45</c:v>
                </c:pt>
                <c:pt idx="11">
                  <c:v>44</c:v>
                </c:pt>
              </c:numCache>
            </c:numRef>
          </c:val>
          <c:smooth val="0"/>
          <c:extLst>
            <c:ext xmlns:c16="http://schemas.microsoft.com/office/drawing/2014/chart" uri="{C3380CC4-5D6E-409C-BE32-E72D297353CC}">
              <c16:uniqueId val="{00000003-B2F2-48E1-ACCC-43A648D17B9F}"/>
            </c:ext>
          </c:extLst>
        </c:ser>
        <c:ser>
          <c:idx val="4"/>
          <c:order val="5"/>
          <c:tx>
            <c:strRef>
              <c:f>IBI!$I$55</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IBI!$C$57:$C$68</c:f>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f>IBI!$I$57:$I$68</c:f>
              <c:numCache>
                <c:formatCode>General</c:formatCode>
                <c:ptCount val="12"/>
                <c:pt idx="0">
                  <c:v>53</c:v>
                </c:pt>
                <c:pt idx="1">
                  <c:v>51</c:v>
                </c:pt>
                <c:pt idx="2">
                  <c:v>42</c:v>
                </c:pt>
                <c:pt idx="3">
                  <c:v>70</c:v>
                </c:pt>
                <c:pt idx="4">
                  <c:v>57</c:v>
                </c:pt>
                <c:pt idx="5">
                  <c:v>50</c:v>
                </c:pt>
                <c:pt idx="6">
                  <c:v>58</c:v>
                </c:pt>
                <c:pt idx="7">
                  <c:v>45</c:v>
                </c:pt>
                <c:pt idx="8">
                  <c:v>48</c:v>
                </c:pt>
                <c:pt idx="9">
                  <c:v>59</c:v>
                </c:pt>
                <c:pt idx="10">
                  <c:v>49</c:v>
                </c:pt>
                <c:pt idx="11">
                  <c:v>53</c:v>
                </c:pt>
              </c:numCache>
            </c:numRef>
          </c:val>
          <c:smooth val="0"/>
          <c:extLst>
            <c:ext xmlns:c16="http://schemas.microsoft.com/office/drawing/2014/chart" uri="{C3380CC4-5D6E-409C-BE32-E72D297353CC}">
              <c16:uniqueId val="{00000001-43E0-42FB-B822-015FE02F2670}"/>
            </c:ext>
          </c:extLst>
        </c:ser>
        <c:dLbls>
          <c:showLegendKey val="0"/>
          <c:showVal val="0"/>
          <c:showCatName val="0"/>
          <c:showSerName val="0"/>
          <c:showPercent val="0"/>
          <c:showBubbleSize val="0"/>
        </c:dLbls>
        <c:marker val="1"/>
        <c:smooth val="0"/>
        <c:axId val="436864208"/>
        <c:axId val="436865520"/>
        <c:extLst>
          <c:ext xmlns:c15="http://schemas.microsoft.com/office/drawing/2012/chart" uri="{02D57815-91ED-43cb-92C2-25804820EDAC}">
            <c15:filteredLineSeries>
              <c15:ser>
                <c:idx val="3"/>
                <c:order val="2"/>
                <c:tx>
                  <c:strRef>
                    <c:extLst>
                      <c:ext uri="{02D57815-91ED-43cb-92C2-25804820EDAC}">
                        <c15:formulaRef>
                          <c15:sqref>IBI!$F$55:$F$56</c15:sqref>
                        </c15:formulaRef>
                      </c:ext>
                    </c:extLst>
                    <c:strCache>
                      <c:ptCount val="2"/>
                      <c:pt idx="0">
                        <c:v>2022</c:v>
                      </c:pt>
                      <c:pt idx="1">
                        <c:v>% Mensual</c:v>
                      </c:pt>
                    </c:strCache>
                  </c:strRef>
                </c:tx>
                <c:spPr>
                  <a:ln w="28575" cap="rnd">
                    <a:solidFill>
                      <a:schemeClr val="accent4"/>
                    </a:solidFill>
                    <a:round/>
                  </a:ln>
                  <a:effectLst/>
                </c:spPr>
                <c:marker>
                  <c:symbol val="circle"/>
                  <c:size val="5"/>
                  <c:spPr>
                    <a:solidFill>
                      <a:srgbClr val="8006A5"/>
                    </a:solidFill>
                    <a:ln w="9525">
                      <a:solidFill>
                        <a:srgbClr val="8006A5"/>
                      </a:solidFill>
                    </a:ln>
                    <a:effectLst/>
                  </c:spPr>
                </c:marker>
                <c:cat>
                  <c:strRef>
                    <c:extLst>
                      <c:ext uri="{02D57815-91ED-43cb-92C2-25804820EDAC}">
                        <c15:formulaRef>
                          <c15:sqref>IBI!$C$57:$C$68</c15:sqref>
                        </c15:formulaRef>
                      </c:ext>
                    </c:extLst>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extLst>
                      <c:ext uri="{02D57815-91ED-43cb-92C2-25804820EDAC}">
                        <c15:formulaRef>
                          <c15:sqref>IBI!$F$57:$F$68</c15:sqref>
                        </c15:formulaRef>
                      </c:ext>
                    </c:extLst>
                    <c:numCache>
                      <c:formatCode>#,##0.0%;\-#,##0.0%</c:formatCode>
                      <c:ptCount val="12"/>
                      <c:pt idx="0">
                        <c:v>0.94594594594594605</c:v>
                      </c:pt>
                      <c:pt idx="1">
                        <c:v>-0.21296296296296291</c:v>
                      </c:pt>
                      <c:pt idx="2">
                        <c:v>5.9523809523809534E-2</c:v>
                      </c:pt>
                      <c:pt idx="3">
                        <c:v>-0.43529411764705883</c:v>
                      </c:pt>
                      <c:pt idx="4">
                        <c:v>-0.17073170731707321</c:v>
                      </c:pt>
                      <c:pt idx="5">
                        <c:v>-0.23376623376623373</c:v>
                      </c:pt>
                      <c:pt idx="6">
                        <c:v>0.11111111111111116</c:v>
                      </c:pt>
                      <c:pt idx="7">
                        <c:v>-7.9365079365079416E-2</c:v>
                      </c:pt>
                      <c:pt idx="8">
                        <c:v>0.2615384615384615</c:v>
                      </c:pt>
                      <c:pt idx="9">
                        <c:v>-0.16666666666666663</c:v>
                      </c:pt>
                      <c:pt idx="10">
                        <c:v>0.18055555555555558</c:v>
                      </c:pt>
                      <c:pt idx="11">
                        <c:v>0.39215686274509798</c:v>
                      </c:pt>
                    </c:numCache>
                  </c:numRef>
                </c:val>
                <c:smooth val="0"/>
                <c:extLst>
                  <c:ext xmlns:c16="http://schemas.microsoft.com/office/drawing/2014/chart" uri="{C3380CC4-5D6E-409C-BE32-E72D297353CC}">
                    <c16:uniqueId val="{00000002-B2F2-48E1-ACCC-43A648D17B9F}"/>
                  </c:ext>
                </c:extLst>
              </c15:ser>
            </c15:filteredLineSeries>
            <c15:filteredLineSeries>
              <c15:ser>
                <c:idx val="2"/>
                <c:order val="4"/>
                <c:tx>
                  <c:strRef>
                    <c:extLst xmlns:c15="http://schemas.microsoft.com/office/drawing/2012/chart">
                      <c:ext xmlns:c15="http://schemas.microsoft.com/office/drawing/2012/chart" uri="{02D57815-91ED-43cb-92C2-25804820EDAC}">
                        <c15:formulaRef>
                          <c15:sqref>IBI!$H$55:$H$56</c15:sqref>
                        </c15:formulaRef>
                      </c:ext>
                    </c:extLst>
                    <c:strCache>
                      <c:ptCount val="2"/>
                      <c:pt idx="0">
                        <c:v>2023</c:v>
                      </c:pt>
                      <c:pt idx="1">
                        <c:v>% Mensual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IBI!$C$57:$C$68</c15:sqref>
                        </c15:formulaRef>
                      </c:ext>
                    </c:extLst>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extLst xmlns:c15="http://schemas.microsoft.com/office/drawing/2012/chart">
                      <c:ext xmlns:c15="http://schemas.microsoft.com/office/drawing/2012/chart" uri="{02D57815-91ED-43cb-92C2-25804820EDAC}">
                        <c15:formulaRef>
                          <c15:sqref>IBI!$H$57:$H$68</c15:sqref>
                        </c15:formulaRef>
                      </c:ext>
                    </c:extLst>
                    <c:numCache>
                      <c:formatCode>#,##0.0%;\-#,##0.0%</c:formatCode>
                      <c:ptCount val="12"/>
                      <c:pt idx="0">
                        <c:v>-0.26388888888888884</c:v>
                      </c:pt>
                      <c:pt idx="1">
                        <c:v>-0.24705882352941178</c:v>
                      </c:pt>
                      <c:pt idx="2">
                        <c:v>1.1235955056179803E-2</c:v>
                      </c:pt>
                      <c:pt idx="3">
                        <c:v>6.25E-2</c:v>
                      </c:pt>
                      <c:pt idx="4">
                        <c:v>-0.23529411764705888</c:v>
                      </c:pt>
                      <c:pt idx="5">
                        <c:v>0.22033898305084754</c:v>
                      </c:pt>
                      <c:pt idx="6">
                        <c:v>-9.9999999999999978E-2</c:v>
                      </c:pt>
                      <c:pt idx="7">
                        <c:v>-0.2068965517241379</c:v>
                      </c:pt>
                      <c:pt idx="8">
                        <c:v>-0.25609756097560976</c:v>
                      </c:pt>
                      <c:pt idx="9">
                        <c:v>-0.15000000000000002</c:v>
                      </c:pt>
                      <c:pt idx="10">
                        <c:v>-0.47058823529411764</c:v>
                      </c:pt>
                      <c:pt idx="11">
                        <c:v>-0.38028169014084512</c:v>
                      </c:pt>
                    </c:numCache>
                  </c:numRef>
                </c:val>
                <c:smooth val="0"/>
                <c:extLst xmlns:c15="http://schemas.microsoft.com/office/drawing/2012/chart">
                  <c:ext xmlns:c16="http://schemas.microsoft.com/office/drawing/2014/chart" uri="{C3380CC4-5D6E-409C-BE32-E72D297353CC}">
                    <c16:uniqueId val="{00000000-43E0-42FB-B822-015FE02F267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IBI!$J$55:$J$56</c15:sqref>
                        </c15:formulaRef>
                      </c:ext>
                    </c:extLst>
                    <c:strCache>
                      <c:ptCount val="2"/>
                      <c:pt idx="0">
                        <c:v>2024</c:v>
                      </c:pt>
                      <c:pt idx="1">
                        <c:v>% Mens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IBI!$C$57:$C$68</c15:sqref>
                        </c15:formulaRef>
                      </c:ext>
                    </c:extLst>
                    <c:strCache>
                      <c:ptCount val="12"/>
                      <c:pt idx="0">
                        <c:v> Enero</c:v>
                      </c:pt>
                      <c:pt idx="1">
                        <c:v> Febrero</c:v>
                      </c:pt>
                      <c:pt idx="2">
                        <c:v> Marzo</c:v>
                      </c:pt>
                      <c:pt idx="3">
                        <c:v> Abril</c:v>
                      </c:pt>
                      <c:pt idx="4">
                        <c:v> Mayo</c:v>
                      </c:pt>
                      <c:pt idx="5">
                        <c:v> Junio</c:v>
                      </c:pt>
                      <c:pt idx="6">
                        <c:v> Julio</c:v>
                      </c:pt>
                      <c:pt idx="7">
                        <c:v> Agosto</c:v>
                      </c:pt>
                      <c:pt idx="8">
                        <c:v> Septiembre</c:v>
                      </c:pt>
                      <c:pt idx="9">
                        <c:v> Octubre</c:v>
                      </c:pt>
                      <c:pt idx="10">
                        <c:v> Noviembre</c:v>
                      </c:pt>
                      <c:pt idx="11">
                        <c:v> Diciembre</c:v>
                      </c:pt>
                    </c:strCache>
                  </c:strRef>
                </c:cat>
                <c:val>
                  <c:numRef>
                    <c:extLst xmlns:c15="http://schemas.microsoft.com/office/drawing/2012/chart">
                      <c:ext xmlns:c15="http://schemas.microsoft.com/office/drawing/2012/chart" uri="{02D57815-91ED-43cb-92C2-25804820EDAC}">
                        <c15:formulaRef>
                          <c15:sqref>IBI!$J$57:$J$68</c15:sqref>
                        </c15:formulaRef>
                      </c:ext>
                    </c:extLst>
                    <c:numCache>
                      <c:formatCode>#,##0.0%;\-#,##0.0%</c:formatCode>
                      <c:ptCount val="12"/>
                      <c:pt idx="0">
                        <c:v>0</c:v>
                      </c:pt>
                      <c:pt idx="1">
                        <c:v>-0.203125</c:v>
                      </c:pt>
                      <c:pt idx="2">
                        <c:v>-0.53333333333333333</c:v>
                      </c:pt>
                      <c:pt idx="3">
                        <c:v>0.37254901960784315</c:v>
                      </c:pt>
                      <c:pt idx="4">
                        <c:v>9.6153846153846256E-2</c:v>
                      </c:pt>
                      <c:pt idx="5">
                        <c:v>-0.30555555555555558</c:v>
                      </c:pt>
                      <c:pt idx="6">
                        <c:v>-0.28395061728395066</c:v>
                      </c:pt>
                      <c:pt idx="7">
                        <c:v>-2.1739130434782594E-2</c:v>
                      </c:pt>
                      <c:pt idx="8">
                        <c:v>-0.21311475409836067</c:v>
                      </c:pt>
                      <c:pt idx="9">
                        <c:v>-0.13235294117647056</c:v>
                      </c:pt>
                      <c:pt idx="10">
                        <c:v>8.8888888888888795E-2</c:v>
                      </c:pt>
                      <c:pt idx="11">
                        <c:v>0.20454545454545459</c:v>
                      </c:pt>
                    </c:numCache>
                  </c:numRef>
                </c:val>
                <c:smooth val="0"/>
                <c:extLst xmlns:c15="http://schemas.microsoft.com/office/drawing/2012/chart">
                  <c:ext xmlns:c16="http://schemas.microsoft.com/office/drawing/2014/chart" uri="{C3380CC4-5D6E-409C-BE32-E72D297353CC}">
                    <c16:uniqueId val="{00000002-43E0-42FB-B822-015FE02F2670}"/>
                  </c:ext>
                </c:extLst>
              </c15:ser>
            </c15:filteredLineSeries>
          </c:ext>
        </c:extLst>
      </c:lineChart>
      <c:catAx>
        <c:axId val="43686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36865520"/>
        <c:crosses val="autoZero"/>
        <c:auto val="1"/>
        <c:lblAlgn val="ctr"/>
        <c:lblOffset val="100"/>
        <c:noMultiLvlLbl val="0"/>
      </c:catAx>
      <c:valAx>
        <c:axId val="436865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36864208"/>
        <c:crosses val="autoZero"/>
        <c:crossBetween val="between"/>
      </c:valAx>
      <c:spPr>
        <a:solidFill>
          <a:schemeClr val="bg1"/>
        </a:solidFill>
        <a:ln>
          <a:noFill/>
        </a:ln>
        <a:effectLst/>
      </c:spPr>
    </c:plotArea>
    <c:legend>
      <c:legendPos val="b"/>
      <c:layout>
        <c:manualLayout>
          <c:xMode val="edge"/>
          <c:yMode val="edge"/>
          <c:x val="8.2727000897039771E-2"/>
          <c:y val="0.90393166001702885"/>
          <c:w val="0.54842675297998822"/>
          <c:h val="6.0322138016930198E-2"/>
        </c:manualLayout>
      </c:layout>
      <c:overlay val="0"/>
      <c:spPr>
        <a:noFill/>
        <a:ln>
          <a:solidFill>
            <a:srgbClr val="00B0F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rgbClr val="CCECFF"/>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8"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300" b="1" i="0" baseline="0">
                <a:solidFill>
                  <a:schemeClr val="tx1"/>
                </a:solidFill>
                <a:latin typeface="Arial" panose="020B0604020202020204" pitchFamily="34" charset="0"/>
                <a:cs typeface="Arial" panose="020B0604020202020204" pitchFamily="34" charset="0"/>
              </a:rPr>
              <a:t>EVOLUCIÓN DEL Nº DE SOLICITUDES DE ITP</a:t>
            </a:r>
          </a:p>
        </c:rich>
      </c:tx>
      <c:layout>
        <c:manualLayout>
          <c:xMode val="edge"/>
          <c:yMode val="edge"/>
          <c:x val="0.14146457912248903"/>
          <c:y val="3.1724386006228643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6.8300975819749976E-2"/>
          <c:y val="0.13528300982946523"/>
          <c:w val="0.90767108775681737"/>
          <c:h val="0.61986615037615989"/>
        </c:manualLayout>
      </c:layout>
      <c:lineChart>
        <c:grouping val="standard"/>
        <c:varyColors val="0"/>
        <c:ser>
          <c:idx val="0"/>
          <c:order val="0"/>
          <c:tx>
            <c:strRef>
              <c:f>ITP!$C$7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ITP!$B$9:$B$20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ITP!$C$9:$C$20</c:f>
              <c:numCache>
                <c:formatCode>#,##0</c:formatCode>
                <c:ptCount val="12"/>
                <c:pt idx="0">
                  <c:v>21</c:v>
                </c:pt>
                <c:pt idx="1">
                  <c:v>36</c:v>
                </c:pt>
                <c:pt idx="2">
                  <c:v>26</c:v>
                </c:pt>
                <c:pt idx="3">
                  <c:v>36</c:v>
                </c:pt>
                <c:pt idx="4">
                  <c:v>43</c:v>
                </c:pt>
                <c:pt idx="5">
                  <c:v>49</c:v>
                </c:pt>
                <c:pt idx="6">
                  <c:v>43</c:v>
                </c:pt>
                <c:pt idx="7">
                  <c:v>16</c:v>
                </c:pt>
                <c:pt idx="8">
                  <c:v>24</c:v>
                </c:pt>
                <c:pt idx="9">
                  <c:v>34</c:v>
                </c:pt>
                <c:pt idx="10">
                  <c:v>36</c:v>
                </c:pt>
                <c:pt idx="11">
                  <c:v>36</c:v>
                </c:pt>
              </c:numCache>
            </c:numRef>
          </c:val>
          <c:smooth val="0"/>
          <c:extLst>
            <c:ext xmlns:c16="http://schemas.microsoft.com/office/drawing/2014/chart" uri="{C3380CC4-5D6E-409C-BE32-E72D297353CC}">
              <c16:uniqueId val="{00000000-8ED8-47DA-B4C5-5A216B76DBD0}"/>
            </c:ext>
          </c:extLst>
        </c:ser>
        <c:ser>
          <c:idx val="1"/>
          <c:order val="1"/>
          <c:tx>
            <c:strRef>
              <c:f>ITP!$D$7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ITP!$B$9:$B$20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ITP!$D$9:$D$20</c:f>
              <c:numCache>
                <c:formatCode>#,##0</c:formatCode>
                <c:ptCount val="12"/>
                <c:pt idx="0">
                  <c:v>17</c:v>
                </c:pt>
                <c:pt idx="1">
                  <c:v>30</c:v>
                </c:pt>
                <c:pt idx="2">
                  <c:v>52</c:v>
                </c:pt>
                <c:pt idx="3">
                  <c:v>35</c:v>
                </c:pt>
                <c:pt idx="4">
                  <c:v>37</c:v>
                </c:pt>
                <c:pt idx="5">
                  <c:v>41</c:v>
                </c:pt>
                <c:pt idx="6">
                  <c:v>37</c:v>
                </c:pt>
                <c:pt idx="7">
                  <c:v>23</c:v>
                </c:pt>
                <c:pt idx="8">
                  <c:v>39</c:v>
                </c:pt>
                <c:pt idx="9">
                  <c:v>19</c:v>
                </c:pt>
                <c:pt idx="10">
                  <c:v>31</c:v>
                </c:pt>
                <c:pt idx="11">
                  <c:v>24</c:v>
                </c:pt>
              </c:numCache>
            </c:numRef>
          </c:val>
          <c:smooth val="0"/>
          <c:extLst>
            <c:ext xmlns:c16="http://schemas.microsoft.com/office/drawing/2014/chart" uri="{C3380CC4-5D6E-409C-BE32-E72D297353CC}">
              <c16:uniqueId val="{00000001-8ED8-47DA-B4C5-5A216B76DBD0}"/>
            </c:ext>
          </c:extLst>
        </c:ser>
        <c:ser>
          <c:idx val="3"/>
          <c:order val="2"/>
          <c:tx>
            <c:strRef>
              <c:f>ITP!$F$7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ITP!$B$9:$B$20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ITP!$F$9:$F$20</c:f>
              <c:numCache>
                <c:formatCode>#,##0</c:formatCode>
                <c:ptCount val="12"/>
                <c:pt idx="0">
                  <c:v>19</c:v>
                </c:pt>
                <c:pt idx="1">
                  <c:v>24</c:v>
                </c:pt>
                <c:pt idx="2">
                  <c:v>46</c:v>
                </c:pt>
                <c:pt idx="3">
                  <c:v>43</c:v>
                </c:pt>
                <c:pt idx="4">
                  <c:v>45</c:v>
                </c:pt>
                <c:pt idx="5">
                  <c:v>34</c:v>
                </c:pt>
                <c:pt idx="6">
                  <c:v>43</c:v>
                </c:pt>
                <c:pt idx="7">
                  <c:v>22</c:v>
                </c:pt>
                <c:pt idx="8">
                  <c:v>19</c:v>
                </c:pt>
                <c:pt idx="9">
                  <c:v>51</c:v>
                </c:pt>
                <c:pt idx="10">
                  <c:v>75</c:v>
                </c:pt>
                <c:pt idx="11">
                  <c:v>22</c:v>
                </c:pt>
              </c:numCache>
            </c:numRef>
          </c:val>
          <c:smooth val="0"/>
          <c:extLst>
            <c:ext xmlns:c16="http://schemas.microsoft.com/office/drawing/2014/chart" uri="{C3380CC4-5D6E-409C-BE32-E72D297353CC}">
              <c16:uniqueId val="{00000002-8ED8-47DA-B4C5-5A216B76DBD0}"/>
            </c:ext>
          </c:extLst>
        </c:ser>
        <c:ser>
          <c:idx val="5"/>
          <c:order val="3"/>
          <c:tx>
            <c:strRef>
              <c:f>ITP!$H$7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ITP!$B$9:$B$20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ITP!$H$9:$H$20</c:f>
              <c:numCache>
                <c:formatCode>#,##0</c:formatCode>
                <c:ptCount val="12"/>
                <c:pt idx="0">
                  <c:v>29</c:v>
                </c:pt>
                <c:pt idx="1">
                  <c:v>39</c:v>
                </c:pt>
                <c:pt idx="2">
                  <c:v>47</c:v>
                </c:pt>
                <c:pt idx="3">
                  <c:v>45</c:v>
                </c:pt>
                <c:pt idx="4">
                  <c:v>34</c:v>
                </c:pt>
                <c:pt idx="5">
                  <c:v>24</c:v>
                </c:pt>
                <c:pt idx="6">
                  <c:v>34</c:v>
                </c:pt>
                <c:pt idx="7">
                  <c:v>13</c:v>
                </c:pt>
                <c:pt idx="8">
                  <c:v>27</c:v>
                </c:pt>
                <c:pt idx="9">
                  <c:v>28</c:v>
                </c:pt>
                <c:pt idx="10">
                  <c:v>25</c:v>
                </c:pt>
                <c:pt idx="11">
                  <c:v>29</c:v>
                </c:pt>
              </c:numCache>
            </c:numRef>
          </c:val>
          <c:smooth val="0"/>
          <c:extLst>
            <c:ext xmlns:c16="http://schemas.microsoft.com/office/drawing/2014/chart" uri="{C3380CC4-5D6E-409C-BE32-E72D297353CC}">
              <c16:uniqueId val="{00000003-8ED8-47DA-B4C5-5A216B76DBD0}"/>
            </c:ext>
          </c:extLst>
        </c:ser>
        <c:dLbls>
          <c:showLegendKey val="0"/>
          <c:showVal val="0"/>
          <c:showCatName val="0"/>
          <c:showSerName val="0"/>
          <c:showPercent val="0"/>
          <c:showBubbleSize val="0"/>
        </c:dLbls>
        <c:marker val="1"/>
        <c:smooth val="0"/>
        <c:axId val="498136784"/>
        <c:axId val="498137112"/>
        <c:extLst/>
      </c:lineChart>
      <c:catAx>
        <c:axId val="4981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crossAx val="498137112"/>
        <c:crosses val="autoZero"/>
        <c:auto val="1"/>
        <c:lblAlgn val="ctr"/>
        <c:lblOffset val="100"/>
        <c:noMultiLvlLbl val="0"/>
      </c:catAx>
      <c:valAx>
        <c:axId val="498137112"/>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S"/>
          </a:p>
        </c:txPr>
        <c:crossAx val="498136784"/>
        <c:crosses val="autoZero"/>
        <c:crossBetween val="between"/>
      </c:valAx>
      <c:spPr>
        <a:solidFill>
          <a:schemeClr val="bg1"/>
        </a:solidFill>
        <a:ln>
          <a:noFill/>
        </a:ln>
        <a:effectLst/>
      </c:spPr>
    </c:plotArea>
    <c:legend>
      <c:legendPos val="b"/>
      <c:layout>
        <c:manualLayout>
          <c:xMode val="edge"/>
          <c:yMode val="edge"/>
          <c:x val="6.9397352539817408E-2"/>
          <c:y val="0.90443169673042945"/>
          <c:w val="0.53110662602453318"/>
          <c:h val="6.2327306039653634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CCECFF"/>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i="0" baseline="0">
                <a:solidFill>
                  <a:schemeClr val="tx1"/>
                </a:solidFill>
              </a:rPr>
              <a:t>Evolución de ITPs realizados</a:t>
            </a:r>
          </a:p>
        </c:rich>
      </c:tx>
      <c:overlay val="0"/>
      <c:spPr>
        <a:solidFill>
          <a:srgbClr val="CCECFF"/>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ES"/>
        </a:p>
      </c:txPr>
    </c:title>
    <c:autoTitleDeleted val="0"/>
    <c:plotArea>
      <c:layout>
        <c:manualLayout>
          <c:layoutTarget val="inner"/>
          <c:xMode val="edge"/>
          <c:yMode val="edge"/>
          <c:x val="6.7346368220826333E-2"/>
          <c:y val="0.12791004052317767"/>
          <c:w val="0.90793453065557816"/>
          <c:h val="0.60171335042980623"/>
        </c:manualLayout>
      </c:layout>
      <c:lineChart>
        <c:grouping val="standard"/>
        <c:varyColors val="0"/>
        <c:ser>
          <c:idx val="0"/>
          <c:order val="0"/>
          <c:tx>
            <c:strRef>
              <c:f>ITP!$C$55</c:f>
              <c:strCache>
                <c:ptCount val="1"/>
                <c:pt idx="0">
                  <c:v>2021</c:v>
                </c:pt>
              </c:strCache>
            </c:strRef>
          </c:tx>
          <c:spPr>
            <a:ln w="28575" cap="rnd">
              <a:solidFill>
                <a:schemeClr val="accent2"/>
              </a:solidFill>
              <a:round/>
            </a:ln>
            <a:effectLst/>
          </c:spPr>
          <c:marker>
            <c:symbol val="circle"/>
            <c:size val="5"/>
            <c:spPr>
              <a:solidFill>
                <a:srgbClr val="F1872B"/>
              </a:solidFill>
              <a:ln w="9525">
                <a:solidFill>
                  <a:schemeClr val="accent2"/>
                </a:solidFill>
              </a:ln>
              <a:effectLst/>
            </c:spPr>
          </c:marker>
          <c:cat>
            <c:strRef>
              <c:f>ITP!$B$57:$B$68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ITP!$C$57:$C$68</c:f>
              <c:numCache>
                <c:formatCode>#,##0</c:formatCode>
                <c:ptCount val="12"/>
                <c:pt idx="0">
                  <c:v>17</c:v>
                </c:pt>
                <c:pt idx="1">
                  <c:v>23</c:v>
                </c:pt>
                <c:pt idx="2">
                  <c:v>40</c:v>
                </c:pt>
                <c:pt idx="3">
                  <c:v>22</c:v>
                </c:pt>
                <c:pt idx="4">
                  <c:v>36</c:v>
                </c:pt>
                <c:pt idx="5">
                  <c:v>45</c:v>
                </c:pt>
                <c:pt idx="6">
                  <c:v>36</c:v>
                </c:pt>
                <c:pt idx="7">
                  <c:v>31</c:v>
                </c:pt>
                <c:pt idx="8">
                  <c:v>28</c:v>
                </c:pt>
                <c:pt idx="9">
                  <c:v>27</c:v>
                </c:pt>
                <c:pt idx="10">
                  <c:v>29</c:v>
                </c:pt>
                <c:pt idx="11">
                  <c:v>30</c:v>
                </c:pt>
              </c:numCache>
            </c:numRef>
          </c:val>
          <c:smooth val="0"/>
          <c:extLst>
            <c:ext xmlns:c16="http://schemas.microsoft.com/office/drawing/2014/chart" uri="{C3380CC4-5D6E-409C-BE32-E72D297353CC}">
              <c16:uniqueId val="{00000000-945D-4417-A439-9FEEE8A0E18F}"/>
            </c:ext>
          </c:extLst>
        </c:ser>
        <c:ser>
          <c:idx val="1"/>
          <c:order val="1"/>
          <c:tx>
            <c:strRef>
              <c:f>ITP!$D$55</c:f>
              <c:strCache>
                <c:ptCount val="1"/>
                <c:pt idx="0">
                  <c:v>2022</c:v>
                </c:pt>
              </c:strCache>
            </c:strRef>
          </c:tx>
          <c:spPr>
            <a:ln w="28575" cap="rnd">
              <a:solidFill>
                <a:schemeClr val="accent1">
                  <a:lumMod val="75000"/>
                </a:schemeClr>
              </a:solidFill>
              <a:round/>
            </a:ln>
            <a:effectLst/>
          </c:spPr>
          <c:marker>
            <c:symbol val="circle"/>
            <c:size val="5"/>
            <c:spPr>
              <a:solidFill>
                <a:srgbClr val="356AB3"/>
              </a:solidFill>
              <a:ln w="9525">
                <a:solidFill>
                  <a:schemeClr val="accent1">
                    <a:lumMod val="75000"/>
                  </a:schemeClr>
                </a:solidFill>
              </a:ln>
              <a:effectLst/>
            </c:spPr>
          </c:marker>
          <c:cat>
            <c:strRef>
              <c:f>ITP!$B$57:$B$68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ITP!$D$57:$D$68</c:f>
              <c:numCache>
                <c:formatCode>#,##0</c:formatCode>
                <c:ptCount val="12"/>
                <c:pt idx="0">
                  <c:v>21</c:v>
                </c:pt>
                <c:pt idx="1">
                  <c:v>32</c:v>
                </c:pt>
                <c:pt idx="2">
                  <c:v>46</c:v>
                </c:pt>
                <c:pt idx="3">
                  <c:v>35</c:v>
                </c:pt>
                <c:pt idx="4">
                  <c:v>37</c:v>
                </c:pt>
                <c:pt idx="5">
                  <c:v>41</c:v>
                </c:pt>
                <c:pt idx="6">
                  <c:v>30</c:v>
                </c:pt>
                <c:pt idx="7">
                  <c:v>17</c:v>
                </c:pt>
                <c:pt idx="8">
                  <c:v>38</c:v>
                </c:pt>
                <c:pt idx="9">
                  <c:v>39</c:v>
                </c:pt>
                <c:pt idx="10">
                  <c:v>25</c:v>
                </c:pt>
                <c:pt idx="11">
                  <c:v>25</c:v>
                </c:pt>
              </c:numCache>
            </c:numRef>
          </c:val>
          <c:smooth val="0"/>
          <c:extLst>
            <c:ext xmlns:c16="http://schemas.microsoft.com/office/drawing/2014/chart" uri="{C3380CC4-5D6E-409C-BE32-E72D297353CC}">
              <c16:uniqueId val="{00000001-945D-4417-A439-9FEEE8A0E18F}"/>
            </c:ext>
          </c:extLst>
        </c:ser>
        <c:ser>
          <c:idx val="3"/>
          <c:order val="3"/>
          <c:tx>
            <c:strRef>
              <c:f>ITP!$F$55</c:f>
              <c:strCache>
                <c:ptCount val="1"/>
                <c:pt idx="0">
                  <c:v>2023</c:v>
                </c:pt>
              </c:strCache>
            </c:strRef>
          </c:tx>
          <c:spPr>
            <a:ln w="28575" cap="rnd">
              <a:solidFill>
                <a:srgbClr val="7030A0"/>
              </a:solidFill>
              <a:round/>
            </a:ln>
            <a:effectLst/>
          </c:spPr>
          <c:marker>
            <c:symbol val="circle"/>
            <c:size val="5"/>
            <c:spPr>
              <a:solidFill>
                <a:srgbClr val="8006A5"/>
              </a:solidFill>
              <a:ln w="9525">
                <a:solidFill>
                  <a:srgbClr val="7030A0"/>
                </a:solidFill>
              </a:ln>
              <a:effectLst/>
            </c:spPr>
          </c:marker>
          <c:cat>
            <c:strRef>
              <c:f>ITP!$B$57:$B$68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ITP!$F$57:$F$68</c:f>
              <c:numCache>
                <c:formatCode>#,##0</c:formatCode>
                <c:ptCount val="12"/>
                <c:pt idx="0">
                  <c:v>15</c:v>
                </c:pt>
                <c:pt idx="1">
                  <c:v>30</c:v>
                </c:pt>
                <c:pt idx="2">
                  <c:v>30</c:v>
                </c:pt>
                <c:pt idx="3">
                  <c:v>34</c:v>
                </c:pt>
                <c:pt idx="4">
                  <c:v>41</c:v>
                </c:pt>
                <c:pt idx="5">
                  <c:v>47</c:v>
                </c:pt>
                <c:pt idx="6">
                  <c:v>37</c:v>
                </c:pt>
                <c:pt idx="7">
                  <c:v>24</c:v>
                </c:pt>
                <c:pt idx="8">
                  <c:v>32</c:v>
                </c:pt>
                <c:pt idx="9">
                  <c:v>26</c:v>
                </c:pt>
                <c:pt idx="10">
                  <c:v>46</c:v>
                </c:pt>
                <c:pt idx="11">
                  <c:v>67</c:v>
                </c:pt>
              </c:numCache>
            </c:numRef>
          </c:val>
          <c:smooth val="0"/>
          <c:extLst>
            <c:ext xmlns:c16="http://schemas.microsoft.com/office/drawing/2014/chart" uri="{C3380CC4-5D6E-409C-BE32-E72D297353CC}">
              <c16:uniqueId val="{00000002-945D-4417-A439-9FEEE8A0E18F}"/>
            </c:ext>
          </c:extLst>
        </c:ser>
        <c:ser>
          <c:idx val="5"/>
          <c:order val="5"/>
          <c:tx>
            <c:strRef>
              <c:f>ITP!$H$55</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ITP!$B$57:$B$68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ITP!$H$57:$H$68</c:f>
              <c:numCache>
                <c:formatCode>#,##0</c:formatCode>
                <c:ptCount val="12"/>
                <c:pt idx="0">
                  <c:v>16</c:v>
                </c:pt>
                <c:pt idx="1">
                  <c:v>36</c:v>
                </c:pt>
                <c:pt idx="2">
                  <c:v>37</c:v>
                </c:pt>
                <c:pt idx="3">
                  <c:v>38</c:v>
                </c:pt>
                <c:pt idx="4">
                  <c:v>39</c:v>
                </c:pt>
                <c:pt idx="5">
                  <c:v>37</c:v>
                </c:pt>
                <c:pt idx="6">
                  <c:v>33</c:v>
                </c:pt>
                <c:pt idx="7">
                  <c:v>23</c:v>
                </c:pt>
                <c:pt idx="8">
                  <c:v>23</c:v>
                </c:pt>
                <c:pt idx="9">
                  <c:v>21</c:v>
                </c:pt>
                <c:pt idx="10">
                  <c:v>34</c:v>
                </c:pt>
                <c:pt idx="11">
                  <c:v>21</c:v>
                </c:pt>
              </c:numCache>
            </c:numRef>
          </c:val>
          <c:smooth val="0"/>
          <c:extLst>
            <c:ext xmlns:c16="http://schemas.microsoft.com/office/drawing/2014/chart" uri="{C3380CC4-5D6E-409C-BE32-E72D297353CC}">
              <c16:uniqueId val="{00000003-945D-4417-A439-9FEEE8A0E18F}"/>
            </c:ext>
          </c:extLst>
        </c:ser>
        <c:dLbls>
          <c:showLegendKey val="0"/>
          <c:showVal val="0"/>
          <c:showCatName val="0"/>
          <c:showSerName val="0"/>
          <c:showPercent val="0"/>
          <c:showBubbleSize val="0"/>
        </c:dLbls>
        <c:marker val="1"/>
        <c:smooth val="0"/>
        <c:axId val="327829384"/>
        <c:axId val="327829712"/>
        <c:extLst>
          <c:ext xmlns:c15="http://schemas.microsoft.com/office/drawing/2012/chart" uri="{02D57815-91ED-43cb-92C2-25804820EDAC}">
            <c15:filteredLineSeries>
              <c15:ser>
                <c:idx val="2"/>
                <c:order val="2"/>
                <c:tx>
                  <c:strRef>
                    <c:extLst>
                      <c:ext uri="{02D57815-91ED-43cb-92C2-25804820EDAC}">
                        <c15:formulaRef>
                          <c15:sqref>ITP!$E$55:$E$56</c15:sqref>
                        </c15:formulaRef>
                      </c:ext>
                    </c:extLst>
                    <c:strCache>
                      <c:ptCount val="2"/>
                      <c:pt idx="0">
                        <c:v>2022</c:v>
                      </c:pt>
                      <c:pt idx="1">
                        <c:v>% Mensual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ITP!$B$57:$B$68</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ITP!$E$57:$E$68</c15:sqref>
                        </c15:formulaRef>
                      </c:ext>
                    </c:extLst>
                    <c:numCache>
                      <c:formatCode>#,##0.0%;\-#,##0.0%</c:formatCode>
                      <c:ptCount val="12"/>
                      <c:pt idx="0">
                        <c:v>0.23529411764705888</c:v>
                      </c:pt>
                      <c:pt idx="1">
                        <c:v>0.39130434782608692</c:v>
                      </c:pt>
                      <c:pt idx="2">
                        <c:v>0.14999999999999991</c:v>
                      </c:pt>
                      <c:pt idx="3">
                        <c:v>0.59090909090909083</c:v>
                      </c:pt>
                      <c:pt idx="4">
                        <c:v>2.7777777777777679E-2</c:v>
                      </c:pt>
                      <c:pt idx="5">
                        <c:v>-8.8888888888888906E-2</c:v>
                      </c:pt>
                      <c:pt idx="6">
                        <c:v>-0.16666666666666663</c:v>
                      </c:pt>
                      <c:pt idx="7">
                        <c:v>-0.45161290322580649</c:v>
                      </c:pt>
                      <c:pt idx="8">
                        <c:v>0.35714285714285721</c:v>
                      </c:pt>
                      <c:pt idx="9">
                        <c:v>0.44444444444444442</c:v>
                      </c:pt>
                      <c:pt idx="10">
                        <c:v>-0.13793103448275867</c:v>
                      </c:pt>
                      <c:pt idx="11">
                        <c:v>-0.16666666666666663</c:v>
                      </c:pt>
                    </c:numCache>
                  </c:numRef>
                </c:val>
                <c:smooth val="0"/>
                <c:extLst>
                  <c:ext xmlns:c16="http://schemas.microsoft.com/office/drawing/2014/chart" uri="{C3380CC4-5D6E-409C-BE32-E72D297353CC}">
                    <c16:uniqueId val="{00000004-945D-4417-A439-9FEEE8A0E18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ITP!$G$55:$G$56</c15:sqref>
                        </c15:formulaRef>
                      </c:ext>
                    </c:extLst>
                    <c:strCache>
                      <c:ptCount val="2"/>
                      <c:pt idx="0">
                        <c:v>2023</c:v>
                      </c:pt>
                      <c:pt idx="1">
                        <c:v>% Mensual</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ITP!$B$57:$B$68</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ITP!$G$57:$G$68</c15:sqref>
                        </c15:formulaRef>
                      </c:ext>
                    </c:extLst>
                    <c:numCache>
                      <c:formatCode>#,##0.0%;\-#,##0.0%</c:formatCode>
                      <c:ptCount val="12"/>
                      <c:pt idx="0">
                        <c:v>-0.2857142857142857</c:v>
                      </c:pt>
                      <c:pt idx="1">
                        <c:v>-6.25E-2</c:v>
                      </c:pt>
                      <c:pt idx="2">
                        <c:v>-0.34782608695652173</c:v>
                      </c:pt>
                      <c:pt idx="3">
                        <c:v>-2.8571428571428581E-2</c:v>
                      </c:pt>
                      <c:pt idx="4">
                        <c:v>0.10810810810810811</c:v>
                      </c:pt>
                      <c:pt idx="5">
                        <c:v>0.14634146341463405</c:v>
                      </c:pt>
                      <c:pt idx="6">
                        <c:v>0.23333333333333339</c:v>
                      </c:pt>
                      <c:pt idx="7">
                        <c:v>0.41176470588235303</c:v>
                      </c:pt>
                      <c:pt idx="8">
                        <c:v>-0.15789473684210531</c:v>
                      </c:pt>
                      <c:pt idx="9">
                        <c:v>-0.33333333333333337</c:v>
                      </c:pt>
                      <c:pt idx="10">
                        <c:v>0.84000000000000008</c:v>
                      </c:pt>
                      <c:pt idx="11">
                        <c:v>1.6800000000000002</c:v>
                      </c:pt>
                    </c:numCache>
                  </c:numRef>
                </c:val>
                <c:smooth val="0"/>
                <c:extLst xmlns:c15="http://schemas.microsoft.com/office/drawing/2012/chart">
                  <c:ext xmlns:c16="http://schemas.microsoft.com/office/drawing/2014/chart" uri="{C3380CC4-5D6E-409C-BE32-E72D297353CC}">
                    <c16:uniqueId val="{00000005-945D-4417-A439-9FEEE8A0E18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ITP!$I$55:$I$56</c15:sqref>
                        </c15:formulaRef>
                      </c:ext>
                    </c:extLst>
                    <c:strCache>
                      <c:ptCount val="2"/>
                      <c:pt idx="0">
                        <c:v>2024</c:v>
                      </c:pt>
                      <c:pt idx="1">
                        <c:v>% Mens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ITP!$B$57:$B$68</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ITP!$I$57:$I$68</c15:sqref>
                        </c15:formulaRef>
                      </c:ext>
                    </c:extLst>
                    <c:numCache>
                      <c:formatCode>#,##0.0%;\-#,##0.0%</c:formatCode>
                      <c:ptCount val="12"/>
                      <c:pt idx="0">
                        <c:v>6.6666666666666652E-2</c:v>
                      </c:pt>
                      <c:pt idx="1">
                        <c:v>0.19999999999999996</c:v>
                      </c:pt>
                      <c:pt idx="2">
                        <c:v>0.23333333333333339</c:v>
                      </c:pt>
                      <c:pt idx="3">
                        <c:v>0.11764705882352944</c:v>
                      </c:pt>
                      <c:pt idx="4">
                        <c:v>-4.8780487804878092E-2</c:v>
                      </c:pt>
                      <c:pt idx="5">
                        <c:v>-0.21276595744680848</c:v>
                      </c:pt>
                      <c:pt idx="6">
                        <c:v>-0.10810810810810811</c:v>
                      </c:pt>
                      <c:pt idx="7">
                        <c:v>-4.166666666666663E-2</c:v>
                      </c:pt>
                      <c:pt idx="8">
                        <c:v>-0.28125</c:v>
                      </c:pt>
                      <c:pt idx="9">
                        <c:v>-0.19230769230769229</c:v>
                      </c:pt>
                      <c:pt idx="10">
                        <c:v>-0.26086956521739135</c:v>
                      </c:pt>
                      <c:pt idx="11">
                        <c:v>-0.68656716417910446</c:v>
                      </c:pt>
                    </c:numCache>
                  </c:numRef>
                </c:val>
                <c:smooth val="0"/>
                <c:extLst xmlns:c15="http://schemas.microsoft.com/office/drawing/2012/chart">
                  <c:ext xmlns:c16="http://schemas.microsoft.com/office/drawing/2014/chart" uri="{C3380CC4-5D6E-409C-BE32-E72D297353CC}">
                    <c16:uniqueId val="{00000006-945D-4417-A439-9FEEE8A0E18F}"/>
                  </c:ext>
                </c:extLst>
              </c15:ser>
            </c15:filteredLineSeries>
          </c:ext>
        </c:extLst>
      </c:lineChart>
      <c:catAx>
        <c:axId val="327829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327829712"/>
        <c:crosses val="autoZero"/>
        <c:auto val="1"/>
        <c:lblAlgn val="ctr"/>
        <c:lblOffset val="100"/>
        <c:noMultiLvlLbl val="0"/>
      </c:catAx>
      <c:valAx>
        <c:axId val="327829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S"/>
          </a:p>
        </c:txPr>
        <c:crossAx val="327829384"/>
        <c:crosses val="autoZero"/>
        <c:crossBetween val="between"/>
      </c:valAx>
      <c:spPr>
        <a:solidFill>
          <a:schemeClr val="bg1"/>
        </a:solidFill>
        <a:ln>
          <a:noFill/>
        </a:ln>
        <a:effectLst/>
      </c:spPr>
    </c:plotArea>
    <c:legend>
      <c:legendPos val="b"/>
      <c:layout>
        <c:manualLayout>
          <c:xMode val="edge"/>
          <c:yMode val="edge"/>
          <c:x val="8.1861713850654161E-2"/>
          <c:y val="0.89296663744872085"/>
          <c:w val="0.49698483300274499"/>
          <c:h val="6.0934202708902076E-2"/>
        </c:manualLayout>
      </c:layout>
      <c:overlay val="0"/>
      <c:spPr>
        <a:noFill/>
        <a:ln>
          <a:solidFill>
            <a:schemeClr val="accent1">
              <a:lumMod val="60000"/>
              <a:lumOff val="40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CCECFF"/>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[EstadísticasOEPM  .xlsx]DATOS EXT!TablaDinámica4</c:name>
    <c:fmtId val="3"/>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8.5326417081237633E-3"/>
              <c:y val="-3.850026082664722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0997434436393569E-2"/>
              <c:y val="-3.08601632259592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3509686859604356E-2"/>
              <c:y val="-3.08601632259592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9849211778070364E-2"/>
              <c:y val="-5.876068476126172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7278065494420673E-2"/>
              <c:y val="3.336741168319427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106545282124983E-2"/>
              <c:y val="-9.925109505047492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8.5563347154583354E-3"/>
              <c:y val="-5.130909690295282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1032183890117361E-2"/>
              <c:y val="-5.167481613360318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4.616896836134577E-2"/>
              <c:y val="1.85456636272356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4.7425094572951208E-2"/>
              <c:y val="2.101595496989551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4.6168968361345868E-2"/>
              <c:y val="2.101595496989542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3607706245291379E-2"/>
              <c:y val="-3.08601632259592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8591113088599797E-2"/>
              <c:y val="-3.831693294086024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4765813071209841E-2"/>
              <c:y val="-3.58007459112788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4863832456896865E-2"/>
              <c:y val="2.84268289978747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4.7425094572951257E-2"/>
              <c:y val="1.8545663627235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7283287712776778E-2"/>
              <c:y val="8.213346832009839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4.1144463514924012E-2"/>
              <c:y val="2.842682899787472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7289873381607177E-2"/>
              <c:y val="3.336731415984313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6119958668502261E-2"/>
              <c:y val="-3.58007459112788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4765813071209794E-2"/>
              <c:y val="-3.08601632259592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3558696552447845E-2"/>
              <c:y val="-3.08601632259592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9839327610475065E-2"/>
              <c:y val="-3.33304545686190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8583201398869624E-2"/>
              <c:y val="-3.086016322595934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3509686859604379E-2"/>
              <c:y val="2.842682899787472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3607498134515731E-2"/>
              <c:y val="4.31953532256803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4863832456896823E-2"/>
              <c:y val="-3.086016322595932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3607706245291379E-2"/>
              <c:y val="-3.08601632259593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3509686859604356E-2"/>
              <c:y val="-3.086016322595934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7278065494420673E-2"/>
              <c:y val="-4.074132859659831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7.2290558015772523E-3"/>
              <c:y val="-3.333045456861907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2351580033685941E-2"/>
              <c:y val="-3.580074591127889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3607706245291379E-2"/>
              <c:y val="-3.08601632259592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6021556048842311E-2"/>
              <c:y val="-3.086018274067475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0997434436393477E-2"/>
              <c:y val="-3.08601632259592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3558696552447873E-2"/>
              <c:y val="-4.074132859659831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9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1046444129237014E-2"/>
              <c:y val="-3.580074591127885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0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8546096374663843E-2"/>
              <c:y val="3.556373676082331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
        <c:idx val="10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7089016578914026E-2"/>
              <c:y val="-3.71467250568714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2687748572965232E-3"/>
          <c:y val="3.2708691755349288E-2"/>
          <c:w val="0.98746245028540691"/>
          <c:h val="0.70797553567799476"/>
        </c:manualLayout>
      </c:layout>
      <c:lineChart>
        <c:grouping val="standard"/>
        <c:varyColors val="0"/>
        <c:ser>
          <c:idx val="0"/>
          <c:order val="0"/>
          <c:tx>
            <c:strRef>
              <c:f>'DATOS EXT'!$J$3</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6-FD20-471E-AB7B-D584A756B26A}"/>
              </c:ext>
            </c:extLst>
          </c:dPt>
          <c:dPt>
            <c:idx val="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3-FD20-471E-AB7B-D584A756B26A}"/>
              </c:ext>
            </c:extLst>
          </c:dPt>
          <c:dPt>
            <c:idx val="2"/>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D-FD20-471E-AB7B-D584A756B26A}"/>
              </c:ext>
            </c:extLst>
          </c:dPt>
          <c:dPt>
            <c:idx val="3"/>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2-FD20-471E-AB7B-D584A756B26A}"/>
              </c:ext>
            </c:extLst>
          </c:dPt>
          <c:dPt>
            <c:idx val="4"/>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3-FD20-471E-AB7B-D584A756B26A}"/>
              </c:ext>
            </c:extLst>
          </c:dPt>
          <c:dPt>
            <c:idx val="5"/>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4-FD20-471E-AB7B-D584A756B26A}"/>
              </c:ext>
            </c:extLst>
          </c:dPt>
          <c:dPt>
            <c:idx val="6"/>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4-FD20-471E-AB7B-D584A756B26A}"/>
              </c:ext>
            </c:extLst>
          </c:dPt>
          <c:dPt>
            <c:idx val="7"/>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1-FD20-471E-AB7B-D584A756B26A}"/>
              </c:ext>
            </c:extLst>
          </c:dPt>
          <c:dPt>
            <c:idx val="8"/>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5-FD20-471E-AB7B-D584A756B26A}"/>
              </c:ext>
            </c:extLst>
          </c:dPt>
          <c:dPt>
            <c:idx val="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8-FD20-471E-AB7B-D584A756B26A}"/>
              </c:ext>
            </c:extLst>
          </c:dPt>
          <c:dPt>
            <c:idx val="1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C-FD20-471E-AB7B-D584A756B26A}"/>
              </c:ext>
            </c:extLst>
          </c:dPt>
          <c:dPt>
            <c:idx val="1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D-FD20-471E-AB7B-D584A756B26A}"/>
              </c:ext>
            </c:extLst>
          </c:dPt>
          <c:dPt>
            <c:idx val="12"/>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E-FD20-471E-AB7B-D584A756B26A}"/>
              </c:ext>
            </c:extLst>
          </c:dPt>
          <c:dPt>
            <c:idx val="13"/>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7-FD20-471E-AB7B-D584A756B26A}"/>
              </c:ext>
            </c:extLst>
          </c:dPt>
          <c:dPt>
            <c:idx val="14"/>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2-FD20-471E-AB7B-D584A756B26A}"/>
              </c:ext>
            </c:extLst>
          </c:dPt>
          <c:dPt>
            <c:idx val="15"/>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F-FD20-471E-AB7B-D584A756B26A}"/>
              </c:ext>
            </c:extLst>
          </c:dPt>
          <c:dPt>
            <c:idx val="16"/>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1-FD20-471E-AB7B-D584A756B26A}"/>
              </c:ext>
            </c:extLst>
          </c:dPt>
          <c:dPt>
            <c:idx val="17"/>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0-FD20-471E-AB7B-D584A756B26A}"/>
              </c:ext>
            </c:extLst>
          </c:dPt>
          <c:dPt>
            <c:idx val="18"/>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3-FD20-471E-AB7B-D584A756B26A}"/>
              </c:ext>
            </c:extLst>
          </c:dPt>
          <c:dPt>
            <c:idx val="1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4-FD20-471E-AB7B-D584A756B26A}"/>
              </c:ext>
            </c:extLst>
          </c:dPt>
          <c:dPt>
            <c:idx val="2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5-FD20-471E-AB7B-D584A756B26A}"/>
              </c:ext>
            </c:extLst>
          </c:dPt>
          <c:dPt>
            <c:idx val="2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5-FD20-471E-AB7B-D584A756B26A}"/>
              </c:ext>
            </c:extLst>
          </c:dPt>
          <c:dPt>
            <c:idx val="22"/>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7-FD20-471E-AB7B-D584A756B26A}"/>
              </c:ext>
            </c:extLst>
          </c:dPt>
          <c:dPt>
            <c:idx val="23"/>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6-FD20-471E-AB7B-D584A756B26A}"/>
              </c:ext>
            </c:extLst>
          </c:dPt>
          <c:dPt>
            <c:idx val="24"/>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9-FD20-471E-AB7B-D584A756B26A}"/>
              </c:ext>
            </c:extLst>
          </c:dPt>
          <c:dPt>
            <c:idx val="25"/>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8-FD20-471E-AB7B-D584A756B26A}"/>
              </c:ext>
            </c:extLst>
          </c:dPt>
          <c:dPt>
            <c:idx val="26"/>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F-FD20-471E-AB7B-D584A756B26A}"/>
              </c:ext>
            </c:extLst>
          </c:dPt>
          <c:dPt>
            <c:idx val="27"/>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A-FD20-471E-AB7B-D584A756B26A}"/>
              </c:ext>
            </c:extLst>
          </c:dPt>
          <c:dPt>
            <c:idx val="28"/>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B-FD20-471E-AB7B-D584A756B26A}"/>
              </c:ext>
            </c:extLst>
          </c:dPt>
          <c:dPt>
            <c:idx val="2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B-FD20-471E-AB7B-D584A756B26A}"/>
              </c:ext>
            </c:extLst>
          </c:dPt>
          <c:dPt>
            <c:idx val="3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C-FD20-471E-AB7B-D584A756B26A}"/>
              </c:ext>
            </c:extLst>
          </c:dPt>
          <c:dPt>
            <c:idx val="3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9-FD20-471E-AB7B-D584A756B26A}"/>
              </c:ext>
            </c:extLst>
          </c:dPt>
          <c:dPt>
            <c:idx val="32"/>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A-FD20-471E-AB7B-D584A756B26A}"/>
              </c:ext>
            </c:extLst>
          </c:dPt>
          <c:dPt>
            <c:idx val="33"/>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0-FD20-471E-AB7B-D584A756B26A}"/>
              </c:ext>
            </c:extLst>
          </c:dPt>
          <c:dPt>
            <c:idx val="34"/>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2-FD20-471E-AB7B-D584A756B26A}"/>
              </c:ext>
            </c:extLst>
          </c:dPt>
          <c:dPt>
            <c:idx val="35"/>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0-FD20-471E-AB7B-D584A756B26A}"/>
              </c:ext>
            </c:extLst>
          </c:dPt>
          <c:dPt>
            <c:idx val="36"/>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E-FD20-471E-AB7B-D584A756B26A}"/>
              </c:ext>
            </c:extLst>
          </c:dPt>
          <c:dPt>
            <c:idx val="37"/>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1-FD20-471E-AB7B-D584A756B26A}"/>
              </c:ext>
            </c:extLst>
          </c:dPt>
          <c:dPt>
            <c:idx val="3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4C-F23F-4888-A7CA-4D542353DA2A}"/>
              </c:ext>
            </c:extLst>
          </c:dPt>
          <c:dLbls>
            <c:dLbl>
              <c:idx val="0"/>
              <c:layout>
                <c:manualLayout>
                  <c:x val="-2.9839327610475065E-2"/>
                  <c:y val="-3.3330454568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D20-471E-AB7B-D584A756B26A}"/>
                </c:ext>
              </c:extLst>
            </c:dLbl>
            <c:dLbl>
              <c:idx val="1"/>
              <c:layout>
                <c:manualLayout>
                  <c:x val="-2.3558696552447873E-2"/>
                  <c:y val="-4.0741328596598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D20-471E-AB7B-D584A756B26A}"/>
                </c:ext>
              </c:extLst>
            </c:dLbl>
            <c:dLbl>
              <c:idx val="2"/>
              <c:layout>
                <c:manualLayout>
                  <c:x val="-1.7278065494420673E-2"/>
                  <c:y val="-4.0741328596598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D20-471E-AB7B-D584A756B26A}"/>
                </c:ext>
              </c:extLst>
            </c:dLbl>
            <c:dLbl>
              <c:idx val="3"/>
              <c:layout>
                <c:manualLayout>
                  <c:x val="-1.7289873381607177E-2"/>
                  <c:y val="3.3367314159843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D20-471E-AB7B-D584A756B26A}"/>
                </c:ext>
              </c:extLst>
            </c:dLbl>
            <c:dLbl>
              <c:idx val="4"/>
              <c:layout>
                <c:manualLayout>
                  <c:x val="-3.6119958668502261E-2"/>
                  <c:y val="-3.5800745911278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D20-471E-AB7B-D584A756B26A}"/>
                </c:ext>
              </c:extLst>
            </c:dLbl>
            <c:dLbl>
              <c:idx val="5"/>
              <c:layout>
                <c:manualLayout>
                  <c:x val="-2.1046444129237014E-2"/>
                  <c:y val="-3.5800745911278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D20-471E-AB7B-D584A756B26A}"/>
                </c:ext>
              </c:extLst>
            </c:dLbl>
            <c:dLbl>
              <c:idx val="6"/>
              <c:layout>
                <c:manualLayout>
                  <c:x val="-1.4765813071209794E-2"/>
                  <c:y val="-3.0860163225959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D20-471E-AB7B-D584A756B26A}"/>
                </c:ext>
              </c:extLst>
            </c:dLbl>
            <c:dLbl>
              <c:idx val="7"/>
              <c:layout>
                <c:manualLayout>
                  <c:x val="-4.1144463514924012E-2"/>
                  <c:y val="2.842682899787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D20-471E-AB7B-D584A756B26A}"/>
                </c:ext>
              </c:extLst>
            </c:dLbl>
            <c:dLbl>
              <c:idx val="8"/>
              <c:layout>
                <c:manualLayout>
                  <c:x val="-2.3558696552447845E-2"/>
                  <c:y val="-3.0860163225959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D20-471E-AB7B-D584A756B26A}"/>
                </c:ext>
              </c:extLst>
            </c:dLbl>
            <c:dLbl>
              <c:idx val="9"/>
              <c:layout>
                <c:manualLayout>
                  <c:x val="-1.3509686859604379E-2"/>
                  <c:y val="2.842682899787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D20-471E-AB7B-D584A756B26A}"/>
                </c:ext>
              </c:extLst>
            </c:dLbl>
            <c:dLbl>
              <c:idx val="10"/>
              <c:layout>
                <c:manualLayout>
                  <c:x val="-1.3509686859604356E-2"/>
                  <c:y val="-3.08601632259593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D20-471E-AB7B-D584A756B26A}"/>
                </c:ext>
              </c:extLst>
            </c:dLbl>
            <c:dLbl>
              <c:idx val="11"/>
              <c:layout>
                <c:manualLayout>
                  <c:x val="-1.4765813071209841E-2"/>
                  <c:y val="-3.5800745911278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D20-471E-AB7B-D584A756B26A}"/>
                </c:ext>
              </c:extLst>
            </c:dLbl>
            <c:dLbl>
              <c:idx val="12"/>
              <c:layout>
                <c:manualLayout>
                  <c:x val="-3.4863832456896865E-2"/>
                  <c:y val="2.842682899787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D20-471E-AB7B-D584A756B26A}"/>
                </c:ext>
              </c:extLst>
            </c:dLbl>
            <c:dLbl>
              <c:idx val="13"/>
              <c:layout>
                <c:manualLayout>
                  <c:x val="-2.8583201398869624E-2"/>
                  <c:y val="-3.08601632259593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D20-471E-AB7B-D584A756B26A}"/>
                </c:ext>
              </c:extLst>
            </c:dLbl>
            <c:dLbl>
              <c:idx val="14"/>
              <c:layout>
                <c:manualLayout>
                  <c:x val="-1.0997434436393477E-2"/>
                  <c:y val="-3.0860163225959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D20-471E-AB7B-D584A756B26A}"/>
                </c:ext>
              </c:extLst>
            </c:dLbl>
            <c:dLbl>
              <c:idx val="15"/>
              <c:layout>
                <c:manualLayout>
                  <c:x val="-4.7425094572951257E-2"/>
                  <c:y val="1.854566362723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D20-471E-AB7B-D584A756B26A}"/>
                </c:ext>
              </c:extLst>
            </c:dLbl>
            <c:dLbl>
              <c:idx val="16"/>
              <c:layout>
                <c:manualLayout>
                  <c:x val="-1.6021556048842311E-2"/>
                  <c:y val="-3.0860182740674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D20-471E-AB7B-D584A756B26A}"/>
                </c:ext>
              </c:extLst>
            </c:dLbl>
            <c:dLbl>
              <c:idx val="17"/>
              <c:layout>
                <c:manualLayout>
                  <c:x val="-2.7283287712776778E-2"/>
                  <c:y val="8.2133468320098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D20-471E-AB7B-D584A756B26A}"/>
                </c:ext>
              </c:extLst>
            </c:dLbl>
            <c:dLbl>
              <c:idx val="18"/>
              <c:layout>
                <c:manualLayout>
                  <c:x val="-1.9849211778070364E-2"/>
                  <c:y val="-5.8760684761261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20-471E-AB7B-D584A756B26A}"/>
                </c:ext>
              </c:extLst>
            </c:dLbl>
            <c:dLbl>
              <c:idx val="19"/>
              <c:layout>
                <c:manualLayout>
                  <c:x val="-1.7278065494420673E-2"/>
                  <c:y val="3.3367411683194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20-471E-AB7B-D584A756B26A}"/>
                </c:ext>
              </c:extLst>
            </c:dLbl>
            <c:dLbl>
              <c:idx val="20"/>
              <c:layout>
                <c:manualLayout>
                  <c:x val="-2.106545282124983E-2"/>
                  <c:y val="-9.92510950504749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20-471E-AB7B-D584A756B26A}"/>
                </c:ext>
              </c:extLst>
            </c:dLbl>
            <c:dLbl>
              <c:idx val="21"/>
              <c:layout>
                <c:manualLayout>
                  <c:x val="-1.8546096374663843E-2"/>
                  <c:y val="3.5563736760823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D20-471E-AB7B-D584A756B26A}"/>
                </c:ext>
              </c:extLst>
            </c:dLbl>
            <c:dLbl>
              <c:idx val="22"/>
              <c:layout>
                <c:manualLayout>
                  <c:x val="-2.1032183890117361E-2"/>
                  <c:y val="-5.1674816133603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20-471E-AB7B-D584A756B26A}"/>
                </c:ext>
              </c:extLst>
            </c:dLbl>
            <c:dLbl>
              <c:idx val="23"/>
              <c:layout>
                <c:manualLayout>
                  <c:x val="-8.5563347154583354E-3"/>
                  <c:y val="-5.1309096902952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20-471E-AB7B-D584A756B26A}"/>
                </c:ext>
              </c:extLst>
            </c:dLbl>
            <c:dLbl>
              <c:idx val="24"/>
              <c:layout>
                <c:manualLayout>
                  <c:x val="-4.7425094572951208E-2"/>
                  <c:y val="2.1015954969895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20-471E-AB7B-D584A756B26A}"/>
                </c:ext>
              </c:extLst>
            </c:dLbl>
            <c:dLbl>
              <c:idx val="25"/>
              <c:layout>
                <c:manualLayout>
                  <c:x val="-4.616896836134577E-2"/>
                  <c:y val="1.854566362723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20-471E-AB7B-D584A756B26A}"/>
                </c:ext>
              </c:extLst>
            </c:dLbl>
            <c:dLbl>
              <c:idx val="26"/>
              <c:layout>
                <c:manualLayout>
                  <c:x val="-3.2351580033685941E-2"/>
                  <c:y val="-3.5800745911278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D20-471E-AB7B-D584A756B26A}"/>
                </c:ext>
              </c:extLst>
            </c:dLbl>
            <c:dLbl>
              <c:idx val="27"/>
              <c:layout>
                <c:manualLayout>
                  <c:x val="-4.6168968361345868E-2"/>
                  <c:y val="2.1015954969895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20-471E-AB7B-D584A756B26A}"/>
                </c:ext>
              </c:extLst>
            </c:dLbl>
            <c:dLbl>
              <c:idx val="28"/>
              <c:layout>
                <c:manualLayout>
                  <c:x val="-3.3607706245291379E-2"/>
                  <c:y val="-3.08601632259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D20-471E-AB7B-D584A756B26A}"/>
                </c:ext>
              </c:extLst>
            </c:dLbl>
            <c:dLbl>
              <c:idx val="29"/>
              <c:layout>
                <c:manualLayout>
                  <c:x val="-3.3607706245291379E-2"/>
                  <c:y val="-3.0860163225959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20-471E-AB7B-D584A756B26A}"/>
                </c:ext>
              </c:extLst>
            </c:dLbl>
            <c:dLbl>
              <c:idx val="30"/>
              <c:layout>
                <c:manualLayout>
                  <c:x val="-1.8591113088599797E-2"/>
                  <c:y val="-3.83169329408602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20-471E-AB7B-D584A756B26A}"/>
                </c:ext>
              </c:extLst>
            </c:dLbl>
            <c:dLbl>
              <c:idx val="31"/>
              <c:layout>
                <c:manualLayout>
                  <c:x val="-3.3607498134515731E-2"/>
                  <c:y val="4.3195353225680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D20-471E-AB7B-D584A756B26A}"/>
                </c:ext>
              </c:extLst>
            </c:dLbl>
            <c:dLbl>
              <c:idx val="32"/>
              <c:layout>
                <c:manualLayout>
                  <c:x val="-3.4863832456896823E-2"/>
                  <c:y val="-3.0860163225959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D20-471E-AB7B-D584A756B26A}"/>
                </c:ext>
              </c:extLst>
            </c:dLbl>
            <c:dLbl>
              <c:idx val="33"/>
              <c:layout>
                <c:manualLayout>
                  <c:x val="-3.3607706245291379E-2"/>
                  <c:y val="-3.0860163225959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D20-471E-AB7B-D584A756B26A}"/>
                </c:ext>
              </c:extLst>
            </c:dLbl>
            <c:dLbl>
              <c:idx val="34"/>
              <c:layout>
                <c:manualLayout>
                  <c:x val="-1.3509686859604356E-2"/>
                  <c:y val="-3.0860163225959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20-471E-AB7B-D584A756B26A}"/>
                </c:ext>
              </c:extLst>
            </c:dLbl>
            <c:dLbl>
              <c:idx val="35"/>
              <c:layout>
                <c:manualLayout>
                  <c:x val="-8.5326417081237633E-3"/>
                  <c:y val="-3.850026082664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20-471E-AB7B-D584A756B26A}"/>
                </c:ext>
              </c:extLst>
            </c:dLbl>
            <c:dLbl>
              <c:idx val="36"/>
              <c:layout>
                <c:manualLayout>
                  <c:x val="-7.2290558015772523E-3"/>
                  <c:y val="-3.3330454568619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D20-471E-AB7B-D584A756B26A}"/>
                </c:ext>
              </c:extLst>
            </c:dLbl>
            <c:dLbl>
              <c:idx val="37"/>
              <c:layout>
                <c:manualLayout>
                  <c:x val="-1.0997434436393569E-2"/>
                  <c:y val="-3.0860163225959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20-471E-AB7B-D584A756B26A}"/>
                </c:ext>
              </c:extLst>
            </c:dLbl>
            <c:dLbl>
              <c:idx val="39"/>
              <c:layout>
                <c:manualLayout>
                  <c:x val="-1.7089016578914026E-2"/>
                  <c:y val="-3.7146725056871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F23F-4888-A7CA-4D542353DA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multiLvlStrRef>
              <c:f>'DATOS EXT'!$I$4:$I$55</c:f>
              <c:multiLvlStrCache>
                <c:ptCount val="4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lvl>
                <c:lvl>
                  <c:pt idx="0">
                    <c:v>2021</c:v>
                  </c:pt>
                  <c:pt idx="12">
                    <c:v>2022</c:v>
                  </c:pt>
                  <c:pt idx="24">
                    <c:v>2023</c:v>
                  </c:pt>
                  <c:pt idx="36">
                    <c:v>2024</c:v>
                  </c:pt>
                </c:lvl>
              </c:multiLvlStrCache>
            </c:multiLvlStrRef>
          </c:cat>
          <c:val>
            <c:numRef>
              <c:f>'DATOS EXT'!$J$4:$J$55</c:f>
              <c:numCache>
                <c:formatCode>#,##0</c:formatCode>
                <c:ptCount val="48"/>
                <c:pt idx="0">
                  <c:v>2089</c:v>
                </c:pt>
                <c:pt idx="1">
                  <c:v>2176</c:v>
                </c:pt>
                <c:pt idx="2">
                  <c:v>2265</c:v>
                </c:pt>
                <c:pt idx="3">
                  <c:v>2113</c:v>
                </c:pt>
                <c:pt idx="4">
                  <c:v>2199</c:v>
                </c:pt>
                <c:pt idx="5">
                  <c:v>2244</c:v>
                </c:pt>
                <c:pt idx="6">
                  <c:v>2239</c:v>
                </c:pt>
                <c:pt idx="7">
                  <c:v>1777</c:v>
                </c:pt>
                <c:pt idx="8">
                  <c:v>2071</c:v>
                </c:pt>
                <c:pt idx="9">
                  <c:v>2015</c:v>
                </c:pt>
                <c:pt idx="10">
                  <c:v>2190</c:v>
                </c:pt>
                <c:pt idx="11">
                  <c:v>1949</c:v>
                </c:pt>
                <c:pt idx="12">
                  <c:v>1650</c:v>
                </c:pt>
                <c:pt idx="13">
                  <c:v>1686</c:v>
                </c:pt>
                <c:pt idx="14">
                  <c:v>1765</c:v>
                </c:pt>
                <c:pt idx="15">
                  <c:v>1434</c:v>
                </c:pt>
                <c:pt idx="16">
                  <c:v>1723</c:v>
                </c:pt>
                <c:pt idx="17">
                  <c:v>1563</c:v>
                </c:pt>
                <c:pt idx="18">
                  <c:v>1456</c:v>
                </c:pt>
                <c:pt idx="19">
                  <c:v>1436</c:v>
                </c:pt>
                <c:pt idx="20">
                  <c:v>1467</c:v>
                </c:pt>
                <c:pt idx="21">
                  <c:v>1503</c:v>
                </c:pt>
                <c:pt idx="22">
                  <c:v>1533</c:v>
                </c:pt>
                <c:pt idx="23">
                  <c:v>1395</c:v>
                </c:pt>
                <c:pt idx="24">
                  <c:v>1330</c:v>
                </c:pt>
                <c:pt idx="25">
                  <c:v>1224</c:v>
                </c:pt>
                <c:pt idx="26">
                  <c:v>1301</c:v>
                </c:pt>
                <c:pt idx="27">
                  <c:v>1025</c:v>
                </c:pt>
                <c:pt idx="28">
                  <c:v>1210</c:v>
                </c:pt>
                <c:pt idx="29">
                  <c:v>1549</c:v>
                </c:pt>
                <c:pt idx="30">
                  <c:v>1869</c:v>
                </c:pt>
                <c:pt idx="31">
                  <c:v>1977</c:v>
                </c:pt>
                <c:pt idx="32">
                  <c:v>2408</c:v>
                </c:pt>
                <c:pt idx="33">
                  <c:v>2582</c:v>
                </c:pt>
                <c:pt idx="34">
                  <c:v>2561</c:v>
                </c:pt>
                <c:pt idx="35">
                  <c:v>2049</c:v>
                </c:pt>
                <c:pt idx="36">
                  <c:v>2331</c:v>
                </c:pt>
                <c:pt idx="37">
                  <c:v>2081</c:v>
                </c:pt>
                <c:pt idx="38">
                  <c:v>1800</c:v>
                </c:pt>
                <c:pt idx="39">
                  <c:v>1942</c:v>
                </c:pt>
                <c:pt idx="40">
                  <c:v>2045</c:v>
                </c:pt>
                <c:pt idx="41">
                  <c:v>1996</c:v>
                </c:pt>
                <c:pt idx="42">
                  <c:v>1959</c:v>
                </c:pt>
                <c:pt idx="43">
                  <c:v>1626</c:v>
                </c:pt>
                <c:pt idx="44">
                  <c:v>2045</c:v>
                </c:pt>
                <c:pt idx="45">
                  <c:v>2203</c:v>
                </c:pt>
                <c:pt idx="46">
                  <c:v>1887</c:v>
                </c:pt>
                <c:pt idx="47">
                  <c:v>1858</c:v>
                </c:pt>
              </c:numCache>
            </c:numRef>
          </c:val>
          <c:smooth val="0"/>
          <c:extLst>
            <c:ext xmlns:c16="http://schemas.microsoft.com/office/drawing/2014/chart" uri="{C3380CC4-5D6E-409C-BE32-E72D297353CC}">
              <c16:uniqueId val="{00000000-A973-4B8E-BCD0-39D8FB122C0E}"/>
            </c:ext>
          </c:extLst>
        </c:ser>
        <c:dLbls>
          <c:dLblPos val="t"/>
          <c:showLegendKey val="0"/>
          <c:showVal val="1"/>
          <c:showCatName val="0"/>
          <c:showSerName val="0"/>
          <c:showPercent val="0"/>
          <c:showBubbleSize val="0"/>
        </c:dLbls>
        <c:marker val="1"/>
        <c:smooth val="0"/>
        <c:axId val="978855504"/>
        <c:axId val="978849600"/>
      </c:lineChart>
      <c:catAx>
        <c:axId val="97885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crossAx val="978849600"/>
        <c:crosses val="autoZero"/>
        <c:auto val="1"/>
        <c:lblAlgn val="ctr"/>
        <c:lblOffset val="100"/>
        <c:noMultiLvlLbl val="0"/>
      </c:catAx>
      <c:valAx>
        <c:axId val="97884960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978855504"/>
        <c:crosses val="autoZero"/>
        <c:crossBetween val="between"/>
      </c:valAx>
      <c:spPr>
        <a:noFill/>
        <a:ln>
          <a:noFill/>
        </a:ln>
        <a:effectLst/>
      </c:spPr>
    </c:plotArea>
    <c:plotVisOnly val="1"/>
    <c:dispBlanksAs val="gap"/>
    <c:showDLblsOverMax val="0"/>
  </c:chart>
  <c:spPr>
    <a:solidFill>
      <a:schemeClr val="accent4">
        <a:lumMod val="20000"/>
        <a:lumOff val="80000"/>
      </a:schemeClr>
    </a:solidFill>
    <a:ln w="9525" cap="flat" cmpd="sng" algn="ctr">
      <a:solidFill>
        <a:schemeClr val="accent5">
          <a:lumMod val="50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200" b="1">
                <a:solidFill>
                  <a:sysClr val="windowText" lastClr="000000"/>
                </a:solidFill>
                <a:latin typeface="Arial" panose="020B0604020202020204" pitchFamily="34" charset="0"/>
                <a:cs typeface="Arial" panose="020B0604020202020204" pitchFamily="34" charset="0"/>
              </a:rPr>
              <a:t>EVOLUCIÓN DE SOLICITUDES DE PCT PRESENTADAS </a:t>
            </a:r>
            <a:r>
              <a:rPr lang="es-ES" sz="1200" b="1" baseline="0">
                <a:solidFill>
                  <a:sysClr val="windowText" lastClr="000000"/>
                </a:solidFill>
                <a:latin typeface="Arial" panose="020B0604020202020204" pitchFamily="34" charset="0"/>
                <a:cs typeface="Arial" panose="020B0604020202020204" pitchFamily="34" charset="0"/>
              </a:rPr>
              <a:t>EN LA OEPM</a:t>
            </a:r>
            <a:endParaRPr lang="es-ES" sz="12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8434172517603575"/>
          <c:y val="2.163892948284511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7.2314635718891032E-2"/>
          <c:y val="0.15462851077133363"/>
          <c:w val="0.90247064378074593"/>
          <c:h val="0.59348470637846173"/>
        </c:manualLayout>
      </c:layout>
      <c:lineChart>
        <c:grouping val="standard"/>
        <c:varyColors val="0"/>
        <c:ser>
          <c:idx val="0"/>
          <c:order val="0"/>
          <c:tx>
            <c:strRef>
              <c:f>'PCT-EPO'!$D$7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'PCT-EPO'!$C$9:$C$20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'PCT-EPO'!$D$9:$D$20</c:f>
              <c:numCache>
                <c:formatCode>#,##0</c:formatCode>
                <c:ptCount val="12"/>
                <c:pt idx="0">
                  <c:v>74</c:v>
                </c:pt>
                <c:pt idx="1">
                  <c:v>76</c:v>
                </c:pt>
                <c:pt idx="2">
                  <c:v>82</c:v>
                </c:pt>
                <c:pt idx="3">
                  <c:v>76</c:v>
                </c:pt>
                <c:pt idx="4">
                  <c:v>93</c:v>
                </c:pt>
                <c:pt idx="5">
                  <c:v>94</c:v>
                </c:pt>
                <c:pt idx="6">
                  <c:v>106</c:v>
                </c:pt>
                <c:pt idx="7">
                  <c:v>50</c:v>
                </c:pt>
                <c:pt idx="8">
                  <c:v>85</c:v>
                </c:pt>
                <c:pt idx="9">
                  <c:v>74</c:v>
                </c:pt>
                <c:pt idx="10">
                  <c:v>80</c:v>
                </c:pt>
                <c:pt idx="11">
                  <c:v>98</c:v>
                </c:pt>
              </c:numCache>
            </c:numRef>
          </c:val>
          <c:smooth val="0"/>
          <c:extLst>
            <c:ext xmlns:c16="http://schemas.microsoft.com/office/drawing/2014/chart" uri="{C3380CC4-5D6E-409C-BE32-E72D297353CC}">
              <c16:uniqueId val="{00000000-1559-4374-8386-1603BB6FFDE6}"/>
            </c:ext>
          </c:extLst>
        </c:ser>
        <c:ser>
          <c:idx val="1"/>
          <c:order val="1"/>
          <c:tx>
            <c:strRef>
              <c:f>'PCT-EPO'!$E$7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'PCT-EPO'!$C$9:$C$20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'PCT-EPO'!$E$9:$E$20</c:f>
              <c:numCache>
                <c:formatCode>General</c:formatCode>
                <c:ptCount val="12"/>
                <c:pt idx="0">
                  <c:v>50</c:v>
                </c:pt>
                <c:pt idx="1">
                  <c:v>60</c:v>
                </c:pt>
                <c:pt idx="2">
                  <c:v>97</c:v>
                </c:pt>
                <c:pt idx="3">
                  <c:v>75</c:v>
                </c:pt>
                <c:pt idx="4">
                  <c:v>72</c:v>
                </c:pt>
                <c:pt idx="5">
                  <c:v>87</c:v>
                </c:pt>
                <c:pt idx="6">
                  <c:v>92</c:v>
                </c:pt>
                <c:pt idx="7">
                  <c:v>40</c:v>
                </c:pt>
                <c:pt idx="8">
                  <c:v>83</c:v>
                </c:pt>
                <c:pt idx="9">
                  <c:v>87</c:v>
                </c:pt>
                <c:pt idx="10">
                  <c:v>74</c:v>
                </c:pt>
                <c:pt idx="11">
                  <c:v>76</c:v>
                </c:pt>
              </c:numCache>
            </c:numRef>
          </c:val>
          <c:smooth val="0"/>
          <c:extLst>
            <c:ext xmlns:c16="http://schemas.microsoft.com/office/drawing/2014/chart" uri="{C3380CC4-5D6E-409C-BE32-E72D297353CC}">
              <c16:uniqueId val="{00000001-1559-4374-8386-1603BB6FFDE6}"/>
            </c:ext>
          </c:extLst>
        </c:ser>
        <c:ser>
          <c:idx val="3"/>
          <c:order val="2"/>
          <c:tx>
            <c:strRef>
              <c:f>'PCT-EPO'!$G$7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'PCT-EPO'!$C$9:$C$20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'PCT-EPO'!$G$9:$G$20</c:f>
              <c:numCache>
                <c:formatCode>General</c:formatCode>
                <c:ptCount val="12"/>
                <c:pt idx="0">
                  <c:v>49</c:v>
                </c:pt>
                <c:pt idx="1">
                  <c:v>69</c:v>
                </c:pt>
                <c:pt idx="2">
                  <c:v>101</c:v>
                </c:pt>
                <c:pt idx="3">
                  <c:v>66</c:v>
                </c:pt>
                <c:pt idx="4">
                  <c:v>89</c:v>
                </c:pt>
                <c:pt idx="5">
                  <c:v>61</c:v>
                </c:pt>
                <c:pt idx="6">
                  <c:v>75</c:v>
                </c:pt>
                <c:pt idx="7">
                  <c:v>38</c:v>
                </c:pt>
                <c:pt idx="8">
                  <c:v>55</c:v>
                </c:pt>
                <c:pt idx="9">
                  <c:v>65</c:v>
                </c:pt>
                <c:pt idx="10">
                  <c:v>76</c:v>
                </c:pt>
                <c:pt idx="11">
                  <c:v>83</c:v>
                </c:pt>
              </c:numCache>
            </c:numRef>
          </c:val>
          <c:smooth val="0"/>
          <c:extLst>
            <c:ext xmlns:c16="http://schemas.microsoft.com/office/drawing/2014/chart" uri="{C3380CC4-5D6E-409C-BE32-E72D297353CC}">
              <c16:uniqueId val="{00000002-1559-4374-8386-1603BB6FFDE6}"/>
            </c:ext>
          </c:extLst>
        </c:ser>
        <c:ser>
          <c:idx val="5"/>
          <c:order val="3"/>
          <c:tx>
            <c:strRef>
              <c:f>'PCT-EPO'!$I$7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'PCT-EPO'!$C$9:$C$20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'PCT-EPO'!$I$9:$I$20</c:f>
              <c:numCache>
                <c:formatCode>#,##0</c:formatCode>
                <c:ptCount val="12"/>
                <c:pt idx="0">
                  <c:v>52</c:v>
                </c:pt>
                <c:pt idx="1">
                  <c:v>70</c:v>
                </c:pt>
                <c:pt idx="2">
                  <c:v>80</c:v>
                </c:pt>
                <c:pt idx="3">
                  <c:v>69</c:v>
                </c:pt>
                <c:pt idx="4">
                  <c:v>75</c:v>
                </c:pt>
                <c:pt idx="5">
                  <c:v>74</c:v>
                </c:pt>
                <c:pt idx="6">
                  <c:v>75</c:v>
                </c:pt>
                <c:pt idx="7">
                  <c:v>37</c:v>
                </c:pt>
                <c:pt idx="8">
                  <c:v>71</c:v>
                </c:pt>
                <c:pt idx="9">
                  <c:v>86</c:v>
                </c:pt>
                <c:pt idx="10">
                  <c:v>79</c:v>
                </c:pt>
                <c:pt idx="11">
                  <c:v>64</c:v>
                </c:pt>
              </c:numCache>
            </c:numRef>
          </c:val>
          <c:smooth val="0"/>
          <c:extLst>
            <c:ext xmlns:c16="http://schemas.microsoft.com/office/drawing/2014/chart" uri="{C3380CC4-5D6E-409C-BE32-E72D297353CC}">
              <c16:uniqueId val="{00000003-1559-4374-8386-1603BB6FFDE6}"/>
            </c:ext>
          </c:extLst>
        </c:ser>
        <c:dLbls>
          <c:showLegendKey val="0"/>
          <c:showVal val="0"/>
          <c:showCatName val="0"/>
          <c:showSerName val="0"/>
          <c:showPercent val="0"/>
          <c:showBubbleSize val="0"/>
        </c:dLbls>
        <c:marker val="1"/>
        <c:smooth val="0"/>
        <c:axId val="494790864"/>
        <c:axId val="494790536"/>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7.7120475994659266E-2"/>
          <c:y val="0.8925835733634655"/>
          <c:w val="0.510219771851536"/>
          <c:h val="6.3022062360441652E-2"/>
        </c:manualLayout>
      </c:layout>
      <c:overlay val="0"/>
      <c:spPr>
        <a:noFill/>
        <a:ln>
          <a:solidFill>
            <a:schemeClr val="accent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CCECFF"/>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200" b="1">
                <a:solidFill>
                  <a:sysClr val="windowText" lastClr="000000"/>
                </a:solidFill>
                <a:latin typeface="Arial" panose="020B0604020202020204" pitchFamily="34" charset="0"/>
                <a:cs typeface="Arial" panose="020B0604020202020204" pitchFamily="34" charset="0"/>
              </a:rPr>
              <a:t>EVOLUCIÓN DE SOLICITUDES DE PATENTE</a:t>
            </a:r>
            <a:r>
              <a:rPr lang="es-ES" sz="1200" b="1" baseline="0">
                <a:solidFill>
                  <a:sysClr val="windowText" lastClr="000000"/>
                </a:solidFill>
                <a:latin typeface="Arial" panose="020B0604020202020204" pitchFamily="34" charset="0"/>
                <a:cs typeface="Arial" panose="020B0604020202020204" pitchFamily="34" charset="0"/>
              </a:rPr>
              <a:t> EUROPEA  PRESENTADAS EN LA OEPM</a:t>
            </a:r>
            <a:endParaRPr lang="es-ES" sz="12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8135468290991255"/>
          <c:y val="2.71328651138893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7.1326500048228977E-2"/>
          <c:y val="0.15552602541374544"/>
          <c:w val="0.90534957586823384"/>
          <c:h val="0.59484722415038593"/>
        </c:manualLayout>
      </c:layout>
      <c:lineChart>
        <c:grouping val="standard"/>
        <c:varyColors val="0"/>
        <c:ser>
          <c:idx val="0"/>
          <c:order val="0"/>
          <c:tx>
            <c:strRef>
              <c:f>'PCT-EPO'!$D$55</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'PCT-EPO'!$C$57:$C$68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'PCT-EPO'!$D$57:$D$68</c:f>
              <c:numCache>
                <c:formatCode>#,##0</c:formatCode>
                <c:ptCount val="12"/>
                <c:pt idx="0">
                  <c:v>81</c:v>
                </c:pt>
                <c:pt idx="1">
                  <c:v>89</c:v>
                </c:pt>
                <c:pt idx="2">
                  <c:v>108</c:v>
                </c:pt>
                <c:pt idx="3">
                  <c:v>114</c:v>
                </c:pt>
                <c:pt idx="4">
                  <c:v>98</c:v>
                </c:pt>
                <c:pt idx="5">
                  <c:v>95</c:v>
                </c:pt>
                <c:pt idx="6">
                  <c:v>147</c:v>
                </c:pt>
                <c:pt idx="7">
                  <c:v>61</c:v>
                </c:pt>
                <c:pt idx="8">
                  <c:v>96</c:v>
                </c:pt>
                <c:pt idx="9">
                  <c:v>97</c:v>
                </c:pt>
                <c:pt idx="10">
                  <c:v>103</c:v>
                </c:pt>
                <c:pt idx="11">
                  <c:v>162</c:v>
                </c:pt>
              </c:numCache>
            </c:numRef>
          </c:val>
          <c:smooth val="0"/>
          <c:extLst>
            <c:ext xmlns:c16="http://schemas.microsoft.com/office/drawing/2014/chart" uri="{C3380CC4-5D6E-409C-BE32-E72D297353CC}">
              <c16:uniqueId val="{00000000-BC31-43E2-A22C-F813BE01FAEB}"/>
            </c:ext>
          </c:extLst>
        </c:ser>
        <c:ser>
          <c:idx val="3"/>
          <c:order val="1"/>
          <c:tx>
            <c:strRef>
              <c:f>'PCT-EPO'!$E$55:$F$55</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'PCT-EPO'!$C$57:$C$68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'PCT-EPO'!$E$57:$E$68</c:f>
              <c:numCache>
                <c:formatCode>General</c:formatCode>
                <c:ptCount val="12"/>
                <c:pt idx="0">
                  <c:v>82</c:v>
                </c:pt>
                <c:pt idx="1">
                  <c:v>93</c:v>
                </c:pt>
                <c:pt idx="2">
                  <c:v>141</c:v>
                </c:pt>
                <c:pt idx="3">
                  <c:v>107</c:v>
                </c:pt>
                <c:pt idx="4">
                  <c:v>107</c:v>
                </c:pt>
                <c:pt idx="5">
                  <c:v>97</c:v>
                </c:pt>
                <c:pt idx="6">
                  <c:v>117</c:v>
                </c:pt>
                <c:pt idx="7">
                  <c:v>72</c:v>
                </c:pt>
                <c:pt idx="8">
                  <c:v>104</c:v>
                </c:pt>
                <c:pt idx="9">
                  <c:v>132</c:v>
                </c:pt>
                <c:pt idx="10">
                  <c:v>110</c:v>
                </c:pt>
                <c:pt idx="11">
                  <c:v>165</c:v>
                </c:pt>
              </c:numCache>
            </c:numRef>
          </c:val>
          <c:smooth val="0"/>
          <c:extLst>
            <c:ext xmlns:c16="http://schemas.microsoft.com/office/drawing/2014/chart" uri="{C3380CC4-5D6E-409C-BE32-E72D297353CC}">
              <c16:uniqueId val="{00000001-BC31-43E2-A22C-F813BE01FAEB}"/>
            </c:ext>
          </c:extLst>
        </c:ser>
        <c:ser>
          <c:idx val="5"/>
          <c:order val="2"/>
          <c:tx>
            <c:strRef>
              <c:f>'PCT-EPO'!$G$55:$H$55</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'PCT-EPO'!$C$57:$C$68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'PCT-EPO'!$G$57:$G$68</c:f>
              <c:numCache>
                <c:formatCode>General</c:formatCode>
                <c:ptCount val="12"/>
                <c:pt idx="0">
                  <c:v>83</c:v>
                </c:pt>
                <c:pt idx="1">
                  <c:v>101</c:v>
                </c:pt>
                <c:pt idx="2">
                  <c:v>135</c:v>
                </c:pt>
                <c:pt idx="3">
                  <c:v>88</c:v>
                </c:pt>
                <c:pt idx="4">
                  <c:v>121</c:v>
                </c:pt>
                <c:pt idx="5">
                  <c:v>152</c:v>
                </c:pt>
                <c:pt idx="6">
                  <c:v>123</c:v>
                </c:pt>
                <c:pt idx="7">
                  <c:v>87</c:v>
                </c:pt>
                <c:pt idx="8">
                  <c:v>109</c:v>
                </c:pt>
                <c:pt idx="9">
                  <c:v>109</c:v>
                </c:pt>
                <c:pt idx="10">
                  <c:v>126</c:v>
                </c:pt>
                <c:pt idx="11">
                  <c:v>172</c:v>
                </c:pt>
              </c:numCache>
            </c:numRef>
          </c:val>
          <c:smooth val="0"/>
          <c:extLst>
            <c:ext xmlns:c16="http://schemas.microsoft.com/office/drawing/2014/chart" uri="{C3380CC4-5D6E-409C-BE32-E72D297353CC}">
              <c16:uniqueId val="{00000002-BC31-43E2-A22C-F813BE01FAEB}"/>
            </c:ext>
          </c:extLst>
        </c:ser>
        <c:ser>
          <c:idx val="1"/>
          <c:order val="3"/>
          <c:tx>
            <c:strRef>
              <c:f>'PCT-EPO'!$I$55:$J$55</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'PCT-EPO'!$C$57:$C$68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'PCT-EPO'!$I$57:$I$68</c:f>
              <c:numCache>
                <c:formatCode>#,##0</c:formatCode>
                <c:ptCount val="12"/>
                <c:pt idx="0">
                  <c:v>101</c:v>
                </c:pt>
                <c:pt idx="1">
                  <c:v>122</c:v>
                </c:pt>
                <c:pt idx="2">
                  <c:v>117</c:v>
                </c:pt>
                <c:pt idx="3">
                  <c:v>141</c:v>
                </c:pt>
                <c:pt idx="4">
                  <c:v>112</c:v>
                </c:pt>
                <c:pt idx="5">
                  <c:v>113</c:v>
                </c:pt>
                <c:pt idx="6">
                  <c:v>148</c:v>
                </c:pt>
                <c:pt idx="7">
                  <c:v>85</c:v>
                </c:pt>
                <c:pt idx="8">
                  <c:v>111</c:v>
                </c:pt>
                <c:pt idx="9">
                  <c:v>149</c:v>
                </c:pt>
                <c:pt idx="10">
                  <c:v>102</c:v>
                </c:pt>
                <c:pt idx="11">
                  <c:v>192</c:v>
                </c:pt>
              </c:numCache>
            </c:numRef>
          </c:val>
          <c:smooth val="0"/>
          <c:extLst>
            <c:ext xmlns:c16="http://schemas.microsoft.com/office/drawing/2014/chart" uri="{C3380CC4-5D6E-409C-BE32-E72D297353CC}">
              <c16:uniqueId val="{00000003-BC31-43E2-A22C-F813BE01FAEB}"/>
            </c:ext>
          </c:extLst>
        </c:ser>
        <c:dLbls>
          <c:showLegendKey val="0"/>
          <c:showVal val="0"/>
          <c:showCatName val="0"/>
          <c:showSerName val="0"/>
          <c:showPercent val="0"/>
          <c:showBubbleSize val="0"/>
        </c:dLbls>
        <c:marker val="1"/>
        <c:smooth val="0"/>
        <c:axId val="494790864"/>
        <c:axId val="494790536"/>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7.1824629271437776E-2"/>
          <c:y val="0.90693049097872525"/>
          <c:w val="0.52836645902821144"/>
          <c:h val="6.0994543498612087E-2"/>
        </c:manualLayout>
      </c:layout>
      <c:overlay val="0"/>
      <c:spPr>
        <a:noFill/>
        <a:ln>
          <a:solidFill>
            <a:schemeClr val="accent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CCECFF"/>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ES" sz="1300" b="1" baseline="0">
                <a:solidFill>
                  <a:schemeClr val="tx1"/>
                </a:solidFill>
                <a:latin typeface="Arial" panose="020B0604020202020204" pitchFamily="34" charset="0"/>
                <a:cs typeface="Arial" panose="020B0604020202020204" pitchFamily="34" charset="0"/>
              </a:rPr>
              <a:t>Evolución de Validaciones de Patentes Europeas presentadas en la OEPM</a:t>
            </a:r>
            <a:endParaRPr lang="es-ES" sz="1300" b="1">
              <a:solidFill>
                <a:schemeClr val="tx1"/>
              </a:solidFill>
              <a:latin typeface="Arial" panose="020B0604020202020204" pitchFamily="34" charset="0"/>
              <a:cs typeface="Arial" panose="020B0604020202020204" pitchFamily="34" charset="0"/>
            </a:endParaRPr>
          </a:p>
        </c:rich>
      </c:tx>
      <c:overlay val="0"/>
      <c:spPr>
        <a:solidFill>
          <a:srgbClr val="CCECFF"/>
        </a:solid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9.410280853139967E-2"/>
          <c:y val="0.16472091044593234"/>
          <c:w val="0.87662242410246716"/>
          <c:h val="0.56253275445791406"/>
        </c:manualLayout>
      </c:layout>
      <c:lineChart>
        <c:grouping val="standard"/>
        <c:varyColors val="0"/>
        <c:ser>
          <c:idx val="0"/>
          <c:order val="0"/>
          <c:tx>
            <c:strRef>
              <c:f>'EPO-Val'!$D$7</c:f>
              <c:strCache>
                <c:ptCount val="1"/>
                <c:pt idx="0">
                  <c:v>2021</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strRef>
              <c:f>'EPO-Val'!$C$9:$C$20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'EPO-Val'!$D$9:$D$20</c:f>
              <c:numCache>
                <c:formatCode>#,##0</c:formatCode>
                <c:ptCount val="12"/>
                <c:pt idx="0">
                  <c:v>2089</c:v>
                </c:pt>
                <c:pt idx="1">
                  <c:v>2176</c:v>
                </c:pt>
                <c:pt idx="2">
                  <c:v>2265</c:v>
                </c:pt>
                <c:pt idx="3">
                  <c:v>2113</c:v>
                </c:pt>
                <c:pt idx="4">
                  <c:v>2199</c:v>
                </c:pt>
                <c:pt idx="5">
                  <c:v>2244</c:v>
                </c:pt>
                <c:pt idx="6">
                  <c:v>2239</c:v>
                </c:pt>
                <c:pt idx="7">
                  <c:v>1777</c:v>
                </c:pt>
                <c:pt idx="8">
                  <c:v>2071</c:v>
                </c:pt>
                <c:pt idx="9">
                  <c:v>2015</c:v>
                </c:pt>
                <c:pt idx="10">
                  <c:v>2190</c:v>
                </c:pt>
                <c:pt idx="11">
                  <c:v>1949</c:v>
                </c:pt>
              </c:numCache>
            </c:numRef>
          </c:val>
          <c:smooth val="0"/>
          <c:extLst>
            <c:ext xmlns:c16="http://schemas.microsoft.com/office/drawing/2014/chart" uri="{C3380CC4-5D6E-409C-BE32-E72D297353CC}">
              <c16:uniqueId val="{00000000-414F-47AF-9D86-8C68F3069C0E}"/>
            </c:ext>
          </c:extLst>
        </c:ser>
        <c:ser>
          <c:idx val="1"/>
          <c:order val="1"/>
          <c:tx>
            <c:strRef>
              <c:f>'EPO-Val'!$E$7:$F$7</c:f>
              <c:strCache>
                <c:ptCount val="1"/>
                <c:pt idx="0">
                  <c:v>2022</c:v>
                </c:pt>
              </c:strCache>
            </c:strRef>
          </c:tx>
          <c:spPr>
            <a:ln w="28575" cap="rnd">
              <a:solidFill>
                <a:srgbClr val="0070C0"/>
              </a:solidFill>
              <a:round/>
            </a:ln>
            <a:effectLst/>
          </c:spPr>
          <c:marker>
            <c:symbol val="circle"/>
            <c:size val="5"/>
            <c:spPr>
              <a:solidFill>
                <a:srgbClr val="0070C0"/>
              </a:solidFill>
              <a:ln w="9525">
                <a:solidFill>
                  <a:srgbClr val="0070C0"/>
                </a:solidFill>
              </a:ln>
              <a:effectLst/>
            </c:spPr>
          </c:marker>
          <c:cat>
            <c:strRef>
              <c:f>'EPO-Val'!$C$9:$C$20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'EPO-Val'!$E$9:$E$20</c:f>
              <c:numCache>
                <c:formatCode>#,##0</c:formatCode>
                <c:ptCount val="12"/>
                <c:pt idx="0">
                  <c:v>1650</c:v>
                </c:pt>
                <c:pt idx="1">
                  <c:v>1686</c:v>
                </c:pt>
                <c:pt idx="2">
                  <c:v>1765</c:v>
                </c:pt>
                <c:pt idx="3">
                  <c:v>1434</c:v>
                </c:pt>
                <c:pt idx="4">
                  <c:v>1723</c:v>
                </c:pt>
                <c:pt idx="5">
                  <c:v>1563</c:v>
                </c:pt>
                <c:pt idx="6">
                  <c:v>1456</c:v>
                </c:pt>
                <c:pt idx="7">
                  <c:v>1436</c:v>
                </c:pt>
                <c:pt idx="8">
                  <c:v>1467</c:v>
                </c:pt>
                <c:pt idx="9">
                  <c:v>1503</c:v>
                </c:pt>
                <c:pt idx="10">
                  <c:v>1533</c:v>
                </c:pt>
                <c:pt idx="11">
                  <c:v>1395</c:v>
                </c:pt>
              </c:numCache>
            </c:numRef>
          </c:val>
          <c:smooth val="0"/>
          <c:extLst>
            <c:ext xmlns:c16="http://schemas.microsoft.com/office/drawing/2014/chart" uri="{C3380CC4-5D6E-409C-BE32-E72D297353CC}">
              <c16:uniqueId val="{00000001-414F-47AF-9D86-8C68F3069C0E}"/>
            </c:ext>
          </c:extLst>
        </c:ser>
        <c:ser>
          <c:idx val="3"/>
          <c:order val="2"/>
          <c:tx>
            <c:strRef>
              <c:f>'EPO-Val'!$G$7:$H$7</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'EPO-Val'!$C$9:$C$20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'EPO-Val'!$G$9:$G$20</c:f>
              <c:numCache>
                <c:formatCode>#,##0</c:formatCode>
                <c:ptCount val="12"/>
                <c:pt idx="0">
                  <c:v>1330</c:v>
                </c:pt>
                <c:pt idx="1">
                  <c:v>1224</c:v>
                </c:pt>
                <c:pt idx="2">
                  <c:v>1301</c:v>
                </c:pt>
                <c:pt idx="3">
                  <c:v>1025</c:v>
                </c:pt>
                <c:pt idx="4">
                  <c:v>1210</c:v>
                </c:pt>
                <c:pt idx="5">
                  <c:v>1549</c:v>
                </c:pt>
                <c:pt idx="6">
                  <c:v>1869</c:v>
                </c:pt>
                <c:pt idx="7">
                  <c:v>1977</c:v>
                </c:pt>
                <c:pt idx="8">
                  <c:v>2408</c:v>
                </c:pt>
                <c:pt idx="9">
                  <c:v>2582</c:v>
                </c:pt>
                <c:pt idx="10">
                  <c:v>2561</c:v>
                </c:pt>
                <c:pt idx="11">
                  <c:v>2049</c:v>
                </c:pt>
              </c:numCache>
            </c:numRef>
          </c:val>
          <c:smooth val="0"/>
          <c:extLst>
            <c:ext xmlns:c16="http://schemas.microsoft.com/office/drawing/2014/chart" uri="{C3380CC4-5D6E-409C-BE32-E72D297353CC}">
              <c16:uniqueId val="{00000002-414F-47AF-9D86-8C68F3069C0E}"/>
            </c:ext>
          </c:extLst>
        </c:ser>
        <c:ser>
          <c:idx val="5"/>
          <c:order val="3"/>
          <c:tx>
            <c:strRef>
              <c:f>'EPO-Val'!$I$7:$J$7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'EPO-Val'!$C$9:$C$20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'EPO-Val'!$I$9:$I$20</c:f>
              <c:numCache>
                <c:formatCode>#,##0</c:formatCode>
                <c:ptCount val="12"/>
                <c:pt idx="0">
                  <c:v>2331</c:v>
                </c:pt>
                <c:pt idx="1">
                  <c:v>2081</c:v>
                </c:pt>
                <c:pt idx="2">
                  <c:v>1800</c:v>
                </c:pt>
                <c:pt idx="3">
                  <c:v>1942</c:v>
                </c:pt>
                <c:pt idx="4">
                  <c:v>2045</c:v>
                </c:pt>
                <c:pt idx="5">
                  <c:v>1996</c:v>
                </c:pt>
                <c:pt idx="6">
                  <c:v>1959</c:v>
                </c:pt>
                <c:pt idx="7">
                  <c:v>1626</c:v>
                </c:pt>
                <c:pt idx="8">
                  <c:v>2045</c:v>
                </c:pt>
                <c:pt idx="9">
                  <c:v>2203</c:v>
                </c:pt>
                <c:pt idx="10">
                  <c:v>1887</c:v>
                </c:pt>
                <c:pt idx="11">
                  <c:v>1858</c:v>
                </c:pt>
              </c:numCache>
            </c:numRef>
          </c:val>
          <c:smooth val="0"/>
          <c:extLst>
            <c:ext xmlns:c16="http://schemas.microsoft.com/office/drawing/2014/chart" uri="{C3380CC4-5D6E-409C-BE32-E72D297353CC}">
              <c16:uniqueId val="{00000003-414F-47AF-9D86-8C68F3069C0E}"/>
            </c:ext>
          </c:extLst>
        </c:ser>
        <c:dLbls>
          <c:showLegendKey val="0"/>
          <c:showVal val="0"/>
          <c:showCatName val="0"/>
          <c:showSerName val="0"/>
          <c:showPercent val="0"/>
          <c:showBubbleSize val="0"/>
        </c:dLbls>
        <c:marker val="1"/>
        <c:smooth val="0"/>
        <c:axId val="513383504"/>
        <c:axId val="513390720"/>
        <c:extLst/>
      </c:lineChart>
      <c:catAx>
        <c:axId val="51338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513390720"/>
        <c:crosses val="autoZero"/>
        <c:auto val="1"/>
        <c:lblAlgn val="ctr"/>
        <c:lblOffset val="100"/>
        <c:noMultiLvlLbl val="0"/>
      </c:catAx>
      <c:valAx>
        <c:axId val="513390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513383504"/>
        <c:crosses val="autoZero"/>
        <c:crossBetween val="between"/>
      </c:valAx>
      <c:spPr>
        <a:solidFill>
          <a:schemeClr val="bg1"/>
        </a:solidFill>
        <a:ln>
          <a:noFill/>
        </a:ln>
        <a:effectLst/>
      </c:spPr>
    </c:plotArea>
    <c:legend>
      <c:legendPos val="b"/>
      <c:layout>
        <c:manualLayout>
          <c:xMode val="edge"/>
          <c:yMode val="edge"/>
          <c:x val="7.4014684748155188E-2"/>
          <c:y val="0.89139509712387732"/>
          <c:w val="0.52994786700659213"/>
          <c:h val="7.0829456915996722E-2"/>
        </c:manualLayout>
      </c:layout>
      <c:overlay val="0"/>
      <c:spPr>
        <a:noFill/>
        <a:ln>
          <a:solidFill>
            <a:srgbClr val="00B0F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rgbClr val="CCECFF"/>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ES" sz="1300" b="1" baseline="0">
                <a:solidFill>
                  <a:schemeClr val="tx1"/>
                </a:solidFill>
                <a:latin typeface="Arial" panose="020B0604020202020204" pitchFamily="34" charset="0"/>
                <a:cs typeface="Arial" panose="020B0604020202020204" pitchFamily="34" charset="0"/>
              </a:rPr>
              <a:t>Evolución de Validaciones Publicadas de Patentes Europeas </a:t>
            </a:r>
            <a:endParaRPr lang="es-ES" sz="1300" b="1">
              <a:solidFill>
                <a:schemeClr val="tx1"/>
              </a:solidFill>
              <a:latin typeface="Arial" panose="020B0604020202020204" pitchFamily="34" charset="0"/>
              <a:cs typeface="Arial" panose="020B0604020202020204" pitchFamily="34" charset="0"/>
            </a:endParaRPr>
          </a:p>
        </c:rich>
      </c:tx>
      <c:layout>
        <c:manualLayout>
          <c:xMode val="edge"/>
          <c:yMode val="edge"/>
          <c:x val="0.14538566931548993"/>
          <c:y val="2.2046681162173759E-2"/>
        </c:manualLayout>
      </c:layout>
      <c:overlay val="0"/>
      <c:spPr>
        <a:solidFill>
          <a:srgbClr val="CCECFF"/>
        </a:solid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9.4102798266396698E-2"/>
          <c:y val="0.18035103154005191"/>
          <c:w val="0.87662242410246716"/>
          <c:h val="0.55821903546972818"/>
        </c:manualLayout>
      </c:layout>
      <c:lineChart>
        <c:grouping val="standard"/>
        <c:varyColors val="0"/>
        <c:ser>
          <c:idx val="0"/>
          <c:order val="0"/>
          <c:tx>
            <c:strRef>
              <c:f>'EPO-Val'!$D$55</c:f>
              <c:strCache>
                <c:ptCount val="1"/>
                <c:pt idx="0">
                  <c:v>2021</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strRef>
              <c:f>'EPO-Val'!$C$57:$C$68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'EPO-Val'!$D$57:$D$68</c:f>
              <c:numCache>
                <c:formatCode>#,##0</c:formatCode>
                <c:ptCount val="12"/>
                <c:pt idx="0">
                  <c:v>786</c:v>
                </c:pt>
                <c:pt idx="1">
                  <c:v>2001</c:v>
                </c:pt>
                <c:pt idx="2">
                  <c:v>2665</c:v>
                </c:pt>
                <c:pt idx="3">
                  <c:v>2286</c:v>
                </c:pt>
                <c:pt idx="4">
                  <c:v>2310</c:v>
                </c:pt>
                <c:pt idx="5">
                  <c:v>3344</c:v>
                </c:pt>
                <c:pt idx="6">
                  <c:v>2656</c:v>
                </c:pt>
                <c:pt idx="7">
                  <c:v>1052</c:v>
                </c:pt>
                <c:pt idx="8">
                  <c:v>2154</c:v>
                </c:pt>
                <c:pt idx="9">
                  <c:v>4862</c:v>
                </c:pt>
                <c:pt idx="10">
                  <c:v>4964</c:v>
                </c:pt>
                <c:pt idx="11">
                  <c:v>3250</c:v>
                </c:pt>
              </c:numCache>
            </c:numRef>
          </c:val>
          <c:smooth val="0"/>
          <c:extLst>
            <c:ext xmlns:c16="http://schemas.microsoft.com/office/drawing/2014/chart" uri="{C3380CC4-5D6E-409C-BE32-E72D297353CC}">
              <c16:uniqueId val="{00000000-B9EC-47F9-85FC-D053EAC768F1}"/>
            </c:ext>
          </c:extLst>
        </c:ser>
        <c:ser>
          <c:idx val="1"/>
          <c:order val="1"/>
          <c:tx>
            <c:strRef>
              <c:f>'EPO-Val'!$E$55</c:f>
              <c:strCache>
                <c:ptCount val="1"/>
                <c:pt idx="0">
                  <c:v>2022</c:v>
                </c:pt>
              </c:strCache>
            </c:strRef>
          </c:tx>
          <c:spPr>
            <a:ln w="28575" cap="rnd">
              <a:solidFill>
                <a:srgbClr val="00B0F0"/>
              </a:solidFill>
              <a:round/>
            </a:ln>
            <a:effectLst/>
          </c:spPr>
          <c:marker>
            <c:symbol val="circle"/>
            <c:size val="5"/>
            <c:spPr>
              <a:solidFill>
                <a:srgbClr val="0070C0"/>
              </a:solidFill>
              <a:ln w="9525">
                <a:solidFill>
                  <a:srgbClr val="0070C0"/>
                </a:solidFill>
              </a:ln>
              <a:effectLst/>
            </c:spPr>
          </c:marker>
          <c:cat>
            <c:strRef>
              <c:f>'EPO-Val'!$C$57:$C$68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'EPO-Val'!$E$57:$E$68</c:f>
              <c:numCache>
                <c:formatCode>#,##0</c:formatCode>
                <c:ptCount val="12"/>
                <c:pt idx="0">
                  <c:v>1022</c:v>
                </c:pt>
                <c:pt idx="1">
                  <c:v>2456</c:v>
                </c:pt>
                <c:pt idx="2">
                  <c:v>4312</c:v>
                </c:pt>
                <c:pt idx="3">
                  <c:v>3457</c:v>
                </c:pt>
                <c:pt idx="4">
                  <c:v>3160</c:v>
                </c:pt>
                <c:pt idx="5">
                  <c:v>1524</c:v>
                </c:pt>
                <c:pt idx="6">
                  <c:v>920</c:v>
                </c:pt>
                <c:pt idx="7">
                  <c:v>623</c:v>
                </c:pt>
                <c:pt idx="8">
                  <c:v>1068</c:v>
                </c:pt>
                <c:pt idx="9">
                  <c:v>2245</c:v>
                </c:pt>
                <c:pt idx="10">
                  <c:v>2455</c:v>
                </c:pt>
                <c:pt idx="11">
                  <c:v>1171</c:v>
                </c:pt>
              </c:numCache>
            </c:numRef>
          </c:val>
          <c:smooth val="0"/>
          <c:extLst>
            <c:ext xmlns:c16="http://schemas.microsoft.com/office/drawing/2014/chart" uri="{C3380CC4-5D6E-409C-BE32-E72D297353CC}">
              <c16:uniqueId val="{00000001-B9EC-47F9-85FC-D053EAC768F1}"/>
            </c:ext>
          </c:extLst>
        </c:ser>
        <c:ser>
          <c:idx val="3"/>
          <c:order val="2"/>
          <c:tx>
            <c:strRef>
              <c:f>'EPO-Val'!$G$55</c:f>
              <c:strCache>
                <c:ptCount val="1"/>
                <c:pt idx="0">
                  <c:v>2023</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'EPO-Val'!$C$57:$C$68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'EPO-Val'!$G$57:$G$68</c:f>
              <c:numCache>
                <c:formatCode>#,##0</c:formatCode>
                <c:ptCount val="12"/>
                <c:pt idx="0">
                  <c:v>672</c:v>
                </c:pt>
                <c:pt idx="1">
                  <c:v>937</c:v>
                </c:pt>
                <c:pt idx="2">
                  <c:v>1527</c:v>
                </c:pt>
                <c:pt idx="3">
                  <c:v>1390</c:v>
                </c:pt>
                <c:pt idx="4">
                  <c:v>1355</c:v>
                </c:pt>
                <c:pt idx="5">
                  <c:v>1442</c:v>
                </c:pt>
                <c:pt idx="6">
                  <c:v>907</c:v>
                </c:pt>
                <c:pt idx="7">
                  <c:v>521</c:v>
                </c:pt>
                <c:pt idx="8">
                  <c:v>922</c:v>
                </c:pt>
                <c:pt idx="9">
                  <c:v>2082</c:v>
                </c:pt>
                <c:pt idx="10">
                  <c:v>2123</c:v>
                </c:pt>
                <c:pt idx="11">
                  <c:v>922</c:v>
                </c:pt>
              </c:numCache>
            </c:numRef>
          </c:val>
          <c:smooth val="0"/>
          <c:extLst>
            <c:ext xmlns:c16="http://schemas.microsoft.com/office/drawing/2014/chart" uri="{C3380CC4-5D6E-409C-BE32-E72D297353CC}">
              <c16:uniqueId val="{00000002-B9EC-47F9-85FC-D053EAC768F1}"/>
            </c:ext>
          </c:extLst>
        </c:ser>
        <c:ser>
          <c:idx val="5"/>
          <c:order val="3"/>
          <c:tx>
            <c:strRef>
              <c:f>'EPO-Val'!$I$55</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'EPO-Val'!$C$57:$C$68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'EPO-Val'!$I$57:$I$68</c:f>
              <c:numCache>
                <c:formatCode>#,##0</c:formatCode>
                <c:ptCount val="12"/>
                <c:pt idx="0">
                  <c:v>458</c:v>
                </c:pt>
                <c:pt idx="1">
                  <c:v>1322</c:v>
                </c:pt>
                <c:pt idx="2">
                  <c:v>2617</c:v>
                </c:pt>
                <c:pt idx="3">
                  <c:v>3294</c:v>
                </c:pt>
                <c:pt idx="4">
                  <c:v>2697</c:v>
                </c:pt>
                <c:pt idx="5">
                  <c:v>3044</c:v>
                </c:pt>
                <c:pt idx="6">
                  <c:v>1151</c:v>
                </c:pt>
                <c:pt idx="7">
                  <c:v>720</c:v>
                </c:pt>
                <c:pt idx="8">
                  <c:v>1336</c:v>
                </c:pt>
                <c:pt idx="9">
                  <c:v>4045</c:v>
                </c:pt>
                <c:pt idx="10">
                  <c:v>4802</c:v>
                </c:pt>
                <c:pt idx="11">
                  <c:v>2183</c:v>
                </c:pt>
              </c:numCache>
            </c:numRef>
          </c:val>
          <c:smooth val="0"/>
          <c:extLst>
            <c:ext xmlns:c16="http://schemas.microsoft.com/office/drawing/2014/chart" uri="{C3380CC4-5D6E-409C-BE32-E72D297353CC}">
              <c16:uniqueId val="{00000003-B9EC-47F9-85FC-D053EAC768F1}"/>
            </c:ext>
          </c:extLst>
        </c:ser>
        <c:dLbls>
          <c:showLegendKey val="0"/>
          <c:showVal val="0"/>
          <c:showCatName val="0"/>
          <c:showSerName val="0"/>
          <c:showPercent val="0"/>
          <c:showBubbleSize val="0"/>
        </c:dLbls>
        <c:marker val="1"/>
        <c:smooth val="0"/>
        <c:axId val="513383504"/>
        <c:axId val="513390720"/>
        <c:extLst/>
      </c:lineChart>
      <c:catAx>
        <c:axId val="51338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513390720"/>
        <c:crosses val="autoZero"/>
        <c:auto val="1"/>
        <c:lblAlgn val="ctr"/>
        <c:lblOffset val="100"/>
        <c:noMultiLvlLbl val="0"/>
      </c:catAx>
      <c:valAx>
        <c:axId val="513390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513383504"/>
        <c:crosses val="autoZero"/>
        <c:crossBetween val="between"/>
      </c:valAx>
      <c:spPr>
        <a:solidFill>
          <a:schemeClr val="bg1"/>
        </a:solidFill>
        <a:ln>
          <a:noFill/>
        </a:ln>
        <a:effectLst/>
      </c:spPr>
    </c:plotArea>
    <c:legend>
      <c:legendPos val="b"/>
      <c:layout>
        <c:manualLayout>
          <c:xMode val="edge"/>
          <c:yMode val="edge"/>
          <c:x val="7.4014684748155188E-2"/>
          <c:y val="0.89139509712387732"/>
          <c:w val="0.52994786700659213"/>
          <c:h val="7.0829456915996722E-2"/>
        </c:manualLayout>
      </c:layout>
      <c:overlay val="0"/>
      <c:spPr>
        <a:noFill/>
        <a:ln>
          <a:solidFill>
            <a:srgbClr val="00B0F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rgbClr val="CCECFF"/>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b="1" i="0" baseline="0">
                <a:solidFill>
                  <a:schemeClr val="tx1"/>
                </a:solidFill>
                <a:latin typeface="Arial" panose="020B0604020202020204" pitchFamily="34" charset="0"/>
                <a:cs typeface="Arial" panose="020B0604020202020204" pitchFamily="34" charset="0"/>
              </a:rPr>
              <a:t>EVOLUCIÓN DEL Nº DE INTERPOSICIONES </a:t>
            </a:r>
          </a:p>
          <a:p>
            <a:pPr>
              <a:defRPr sz="1200" b="1">
                <a:solidFill>
                  <a:schemeClr val="tx1"/>
                </a:solidFill>
                <a:latin typeface="Arial" panose="020B0604020202020204" pitchFamily="34" charset="0"/>
                <a:cs typeface="Arial" panose="020B0604020202020204" pitchFamily="34" charset="0"/>
              </a:defRPr>
            </a:pPr>
            <a:r>
              <a:rPr lang="en-US" sz="1200" b="1" i="0" baseline="0">
                <a:solidFill>
                  <a:schemeClr val="tx1"/>
                </a:solidFill>
                <a:latin typeface="Arial" panose="020B0604020202020204" pitchFamily="34" charset="0"/>
                <a:cs typeface="Arial" panose="020B0604020202020204" pitchFamily="34" charset="0"/>
              </a:rPr>
              <a:t>DE RECURSOS</a:t>
            </a:r>
          </a:p>
        </c:rich>
      </c:tx>
      <c:layout>
        <c:manualLayout>
          <c:xMode val="edge"/>
          <c:yMode val="edge"/>
          <c:x val="0.17490654877970122"/>
          <c:y val="2.759210654223777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7.9002146589599781E-2"/>
          <c:y val="0.14929689344387512"/>
          <c:w val="0.88593625250395613"/>
          <c:h val="0.61586996069935707"/>
        </c:manualLayout>
      </c:layout>
      <c:lineChart>
        <c:grouping val="standard"/>
        <c:varyColors val="0"/>
        <c:ser>
          <c:idx val="0"/>
          <c:order val="0"/>
          <c:tx>
            <c:strRef>
              <c:f>Recursos!$C$7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Recursos!$B$9:$B$20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Recursos!$C$9:$C$20</c:f>
              <c:numCache>
                <c:formatCode>#,##0</c:formatCode>
                <c:ptCount val="12"/>
                <c:pt idx="0">
                  <c:v>136</c:v>
                </c:pt>
                <c:pt idx="1">
                  <c:v>142</c:v>
                </c:pt>
                <c:pt idx="2">
                  <c:v>209</c:v>
                </c:pt>
                <c:pt idx="3">
                  <c:v>155</c:v>
                </c:pt>
                <c:pt idx="4">
                  <c:v>206</c:v>
                </c:pt>
                <c:pt idx="5">
                  <c:v>175</c:v>
                </c:pt>
                <c:pt idx="6">
                  <c:v>190</c:v>
                </c:pt>
                <c:pt idx="7">
                  <c:v>163</c:v>
                </c:pt>
                <c:pt idx="8">
                  <c:v>155</c:v>
                </c:pt>
                <c:pt idx="9">
                  <c:v>136</c:v>
                </c:pt>
                <c:pt idx="10">
                  <c:v>139</c:v>
                </c:pt>
                <c:pt idx="11">
                  <c:v>156</c:v>
                </c:pt>
              </c:numCache>
            </c:numRef>
          </c:val>
          <c:smooth val="0"/>
          <c:extLst>
            <c:ext xmlns:c16="http://schemas.microsoft.com/office/drawing/2014/chart" uri="{C3380CC4-5D6E-409C-BE32-E72D297353CC}">
              <c16:uniqueId val="{00000000-BEFD-4124-B480-E449FC7047F8}"/>
            </c:ext>
          </c:extLst>
        </c:ser>
        <c:ser>
          <c:idx val="1"/>
          <c:order val="1"/>
          <c:tx>
            <c:strRef>
              <c:f>Recursos!$D$7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Recursos!$B$9:$B$20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Recursos!$D$9:$D$20</c:f>
              <c:numCache>
                <c:formatCode>#,##0</c:formatCode>
                <c:ptCount val="12"/>
                <c:pt idx="0">
                  <c:v>103</c:v>
                </c:pt>
                <c:pt idx="1">
                  <c:v>121</c:v>
                </c:pt>
                <c:pt idx="2">
                  <c:v>185</c:v>
                </c:pt>
                <c:pt idx="3">
                  <c:v>162</c:v>
                </c:pt>
                <c:pt idx="4">
                  <c:v>166</c:v>
                </c:pt>
                <c:pt idx="5">
                  <c:v>260</c:v>
                </c:pt>
                <c:pt idx="6">
                  <c:v>206</c:v>
                </c:pt>
                <c:pt idx="7">
                  <c:v>155</c:v>
                </c:pt>
                <c:pt idx="8">
                  <c:v>168</c:v>
                </c:pt>
                <c:pt idx="9">
                  <c:v>198</c:v>
                </c:pt>
                <c:pt idx="10">
                  <c:v>145</c:v>
                </c:pt>
                <c:pt idx="11">
                  <c:v>174</c:v>
                </c:pt>
              </c:numCache>
            </c:numRef>
          </c:val>
          <c:smooth val="0"/>
          <c:extLst xmlns:c15="http://schemas.microsoft.com/office/drawing/2012/chart">
            <c:ext xmlns:c16="http://schemas.microsoft.com/office/drawing/2014/chart" uri="{C3380CC4-5D6E-409C-BE32-E72D297353CC}">
              <c16:uniqueId val="{00000004-BEFD-4124-B480-E449FC7047F8}"/>
            </c:ext>
          </c:extLst>
        </c:ser>
        <c:ser>
          <c:idx val="3"/>
          <c:order val="2"/>
          <c:tx>
            <c:strRef>
              <c:f>Recursos!$F$7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Recursos!$B$9:$B$20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Recursos!$F$9:$F$20</c:f>
              <c:numCache>
                <c:formatCode>#,##0</c:formatCode>
                <c:ptCount val="12"/>
                <c:pt idx="0">
                  <c:v>160</c:v>
                </c:pt>
                <c:pt idx="1">
                  <c:v>186</c:v>
                </c:pt>
                <c:pt idx="2">
                  <c:v>196</c:v>
                </c:pt>
                <c:pt idx="3">
                  <c:v>161</c:v>
                </c:pt>
                <c:pt idx="4">
                  <c:v>166</c:v>
                </c:pt>
                <c:pt idx="5">
                  <c:v>182</c:v>
                </c:pt>
                <c:pt idx="6">
                  <c:v>190</c:v>
                </c:pt>
                <c:pt idx="7">
                  <c:v>159</c:v>
                </c:pt>
                <c:pt idx="8">
                  <c:v>117</c:v>
                </c:pt>
                <c:pt idx="9">
                  <c:v>169</c:v>
                </c:pt>
                <c:pt idx="10">
                  <c:v>155</c:v>
                </c:pt>
                <c:pt idx="11">
                  <c:v>142</c:v>
                </c:pt>
              </c:numCache>
            </c:numRef>
          </c:val>
          <c:smooth val="0"/>
          <c:extLst xmlns:c15="http://schemas.microsoft.com/office/drawing/2012/chart">
            <c:ext xmlns:c16="http://schemas.microsoft.com/office/drawing/2014/chart" uri="{C3380CC4-5D6E-409C-BE32-E72D297353CC}">
              <c16:uniqueId val="{00000006-BEFD-4124-B480-E449FC7047F8}"/>
            </c:ext>
          </c:extLst>
        </c:ser>
        <c:ser>
          <c:idx val="5"/>
          <c:order val="3"/>
          <c:tx>
            <c:strRef>
              <c:f>Recursos!$H$7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Recursos!$B$9:$B$20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Recursos!$H$9:$H$20</c:f>
              <c:numCache>
                <c:formatCode>#,##0</c:formatCode>
                <c:ptCount val="12"/>
                <c:pt idx="0">
                  <c:v>140</c:v>
                </c:pt>
                <c:pt idx="1">
                  <c:v>173</c:v>
                </c:pt>
                <c:pt idx="2">
                  <c:v>144</c:v>
                </c:pt>
                <c:pt idx="3">
                  <c:v>103</c:v>
                </c:pt>
                <c:pt idx="4">
                  <c:v>153</c:v>
                </c:pt>
                <c:pt idx="5">
                  <c:v>195</c:v>
                </c:pt>
                <c:pt idx="6">
                  <c:v>229</c:v>
                </c:pt>
                <c:pt idx="7">
                  <c:v>113</c:v>
                </c:pt>
                <c:pt idx="8">
                  <c:v>97</c:v>
                </c:pt>
                <c:pt idx="9">
                  <c:v>115</c:v>
                </c:pt>
                <c:pt idx="10">
                  <c:v>144</c:v>
                </c:pt>
                <c:pt idx="11">
                  <c:v>145</c:v>
                </c:pt>
              </c:numCache>
            </c:numRef>
          </c:val>
          <c:smooth val="0"/>
          <c:extLst xmlns:c15="http://schemas.microsoft.com/office/drawing/2012/chart">
            <c:ext xmlns:c16="http://schemas.microsoft.com/office/drawing/2014/chart" uri="{C3380CC4-5D6E-409C-BE32-E72D297353CC}">
              <c16:uniqueId val="{00000007-BEFD-4124-B480-E449FC7047F8}"/>
            </c:ext>
          </c:extLst>
        </c:ser>
        <c:dLbls>
          <c:showLegendKey val="0"/>
          <c:showVal val="0"/>
          <c:showCatName val="0"/>
          <c:showSerName val="0"/>
          <c:showPercent val="0"/>
          <c:showBubbleSize val="0"/>
        </c:dLbls>
        <c:marker val="1"/>
        <c:smooth val="0"/>
        <c:axId val="747482104"/>
        <c:axId val="747485712"/>
        <c:extLst/>
      </c:lineChart>
      <c:catAx>
        <c:axId val="747482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crossAx val="747485712"/>
        <c:crosses val="autoZero"/>
        <c:auto val="1"/>
        <c:lblAlgn val="ctr"/>
        <c:lblOffset val="100"/>
        <c:noMultiLvlLbl val="0"/>
      </c:catAx>
      <c:valAx>
        <c:axId val="747485712"/>
        <c:scaling>
          <c:orientation val="minMax"/>
          <c:max val="35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ES"/>
          </a:p>
        </c:txPr>
        <c:crossAx val="747482104"/>
        <c:crosses val="autoZero"/>
        <c:crossBetween val="between"/>
      </c:valAx>
      <c:spPr>
        <a:solidFill>
          <a:schemeClr val="bg1"/>
        </a:solidFill>
        <a:ln>
          <a:noFill/>
        </a:ln>
        <a:effectLst/>
      </c:spPr>
    </c:plotArea>
    <c:legend>
      <c:legendPos val="b"/>
      <c:layout>
        <c:manualLayout>
          <c:xMode val="edge"/>
          <c:yMode val="edge"/>
          <c:x val="8.0863951105380139E-2"/>
          <c:y val="0.91133071207973926"/>
          <c:w val="0.50932747173333737"/>
          <c:h val="5.8742949745915825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ES"/>
        </a:p>
      </c:txPr>
    </c:legend>
    <c:plotVisOnly val="0"/>
    <c:dispBlanksAs val="gap"/>
    <c:showDLblsOverMax val="0"/>
  </c:chart>
  <c:spPr>
    <a:solidFill>
      <a:schemeClr val="accent2">
        <a:lumMod val="40000"/>
        <a:lumOff val="60000"/>
      </a:schemeClr>
    </a:solidFill>
    <a:ln w="9525" cap="flat" cmpd="sng" algn="ctr">
      <a:solidFill>
        <a:schemeClr val="accent2">
          <a:lumMod val="50000"/>
        </a:schemeClr>
      </a:solidFill>
      <a:round/>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mn-cs"/>
              </a:defRPr>
            </a:pPr>
            <a:r>
              <a:rPr lang="en-US" sz="1200" b="1" baseline="0">
                <a:solidFill>
                  <a:schemeClr val="tx1"/>
                </a:solidFill>
                <a:latin typeface="Arial" panose="020B0604020202020204" pitchFamily="34" charset="0"/>
              </a:rPr>
              <a:t>EVOLUCIÓN DEL Nº RESOLUCIONES </a:t>
            </a:r>
          </a:p>
          <a:p>
            <a:pPr>
              <a:defRPr sz="1200">
                <a:latin typeface="Arial" panose="020B0604020202020204" pitchFamily="34" charset="0"/>
              </a:defRPr>
            </a:pPr>
            <a:r>
              <a:rPr lang="en-US" sz="1200" b="1" baseline="0">
                <a:solidFill>
                  <a:schemeClr val="tx1"/>
                </a:solidFill>
                <a:latin typeface="Arial" panose="020B0604020202020204" pitchFamily="34" charset="0"/>
              </a:rPr>
              <a:t>DE RECURSOS</a:t>
            </a:r>
            <a:endParaRPr lang="en-US" sz="1200" b="1" baseline="0">
              <a:solidFill>
                <a:schemeClr val="tx1"/>
              </a:solidFill>
              <a:latin typeface="Arial" panose="020B0604020202020204" pitchFamily="34" charset="0"/>
              <a:cs typeface="Arial" panose="020B0604020202020204" pitchFamily="34" charset="0"/>
            </a:endParaRPr>
          </a:p>
        </c:rich>
      </c:tx>
      <c:layout>
        <c:manualLayout>
          <c:xMode val="edge"/>
          <c:yMode val="edge"/>
          <c:x val="0.19859812104884639"/>
          <c:y val="2.752915728053678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mn-cs"/>
            </a:defRPr>
          </a:pPr>
          <a:endParaRPr lang="es-ES"/>
        </a:p>
      </c:txPr>
    </c:title>
    <c:autoTitleDeleted val="0"/>
    <c:plotArea>
      <c:layout>
        <c:manualLayout>
          <c:layoutTarget val="inner"/>
          <c:xMode val="edge"/>
          <c:yMode val="edge"/>
          <c:x val="7.9448782724628478E-2"/>
          <c:y val="0.15093420409063041"/>
          <c:w val="0.89441350924754304"/>
          <c:h val="0.5917611479667404"/>
        </c:manualLayout>
      </c:layout>
      <c:lineChart>
        <c:grouping val="standard"/>
        <c:varyColors val="0"/>
        <c:ser>
          <c:idx val="0"/>
          <c:order val="0"/>
          <c:tx>
            <c:strRef>
              <c:f>Recursos!$C$55</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Recursos!$B$57:$B$68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Recursos!$C$57:$C$68</c:f>
              <c:numCache>
                <c:formatCode>#,##0</c:formatCode>
                <c:ptCount val="12"/>
                <c:pt idx="0">
                  <c:v>57</c:v>
                </c:pt>
                <c:pt idx="1">
                  <c:v>150</c:v>
                </c:pt>
                <c:pt idx="2">
                  <c:v>186</c:v>
                </c:pt>
                <c:pt idx="3">
                  <c:v>175</c:v>
                </c:pt>
                <c:pt idx="4">
                  <c:v>187</c:v>
                </c:pt>
                <c:pt idx="5">
                  <c:v>177</c:v>
                </c:pt>
                <c:pt idx="6">
                  <c:v>129</c:v>
                </c:pt>
                <c:pt idx="7">
                  <c:v>50</c:v>
                </c:pt>
                <c:pt idx="8">
                  <c:v>182</c:v>
                </c:pt>
                <c:pt idx="9">
                  <c:v>134</c:v>
                </c:pt>
                <c:pt idx="10">
                  <c:v>103</c:v>
                </c:pt>
                <c:pt idx="11">
                  <c:v>112</c:v>
                </c:pt>
              </c:numCache>
            </c:numRef>
          </c:val>
          <c:smooth val="0"/>
          <c:extLst>
            <c:ext xmlns:c16="http://schemas.microsoft.com/office/drawing/2014/chart" uri="{C3380CC4-5D6E-409C-BE32-E72D297353CC}">
              <c16:uniqueId val="{00000000-7612-44D6-A625-A687E634461D}"/>
            </c:ext>
          </c:extLst>
        </c:ser>
        <c:ser>
          <c:idx val="1"/>
          <c:order val="1"/>
          <c:tx>
            <c:strRef>
              <c:f>Recursos!$D$55</c:f>
              <c:strCache>
                <c:ptCount val="1"/>
                <c:pt idx="0">
                  <c:v>2022</c:v>
                </c:pt>
              </c:strCache>
            </c:strRef>
          </c:tx>
          <c:spPr>
            <a:ln w="28575" cap="rnd">
              <a:solidFill>
                <a:schemeClr val="accent1"/>
              </a:solidFill>
              <a:round/>
            </a:ln>
            <a:effectLst/>
          </c:spPr>
          <c:marker>
            <c:symbol val="circle"/>
            <c:size val="5"/>
            <c:spPr>
              <a:solidFill>
                <a:srgbClr val="356AB3"/>
              </a:solidFill>
              <a:ln w="9525">
                <a:solidFill>
                  <a:srgbClr val="356AB3"/>
                </a:solidFill>
              </a:ln>
              <a:effectLst/>
            </c:spPr>
          </c:marker>
          <c:cat>
            <c:strRef>
              <c:f>Recursos!$B$57:$B$68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Recursos!$D$57:$D$68</c:f>
              <c:numCache>
                <c:formatCode>#,##0</c:formatCode>
                <c:ptCount val="12"/>
                <c:pt idx="0">
                  <c:v>104</c:v>
                </c:pt>
                <c:pt idx="1">
                  <c:v>119</c:v>
                </c:pt>
                <c:pt idx="2">
                  <c:v>156</c:v>
                </c:pt>
                <c:pt idx="3">
                  <c:v>126</c:v>
                </c:pt>
                <c:pt idx="4">
                  <c:v>115</c:v>
                </c:pt>
                <c:pt idx="5">
                  <c:v>118</c:v>
                </c:pt>
                <c:pt idx="6">
                  <c:v>71</c:v>
                </c:pt>
                <c:pt idx="7">
                  <c:v>48</c:v>
                </c:pt>
                <c:pt idx="8">
                  <c:v>155</c:v>
                </c:pt>
                <c:pt idx="9">
                  <c:v>171</c:v>
                </c:pt>
                <c:pt idx="10">
                  <c:v>192</c:v>
                </c:pt>
                <c:pt idx="11">
                  <c:v>114</c:v>
                </c:pt>
              </c:numCache>
            </c:numRef>
          </c:val>
          <c:smooth val="0"/>
          <c:extLst>
            <c:ext xmlns:c16="http://schemas.microsoft.com/office/drawing/2014/chart" uri="{C3380CC4-5D6E-409C-BE32-E72D297353CC}">
              <c16:uniqueId val="{00000001-7612-44D6-A625-A687E634461D}"/>
            </c:ext>
          </c:extLst>
        </c:ser>
        <c:ser>
          <c:idx val="3"/>
          <c:order val="2"/>
          <c:tx>
            <c:strRef>
              <c:f>Recursos!$F$55</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Recursos!$B$57:$B$68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Recursos!$F$57:$F$68</c:f>
              <c:numCache>
                <c:formatCode>#,##0</c:formatCode>
                <c:ptCount val="12"/>
                <c:pt idx="0">
                  <c:v>105</c:v>
                </c:pt>
                <c:pt idx="1">
                  <c:v>154</c:v>
                </c:pt>
                <c:pt idx="2">
                  <c:v>198</c:v>
                </c:pt>
                <c:pt idx="3">
                  <c:v>195</c:v>
                </c:pt>
                <c:pt idx="4">
                  <c:v>188</c:v>
                </c:pt>
                <c:pt idx="5">
                  <c:v>173</c:v>
                </c:pt>
                <c:pt idx="6">
                  <c:v>149</c:v>
                </c:pt>
                <c:pt idx="7">
                  <c:v>135</c:v>
                </c:pt>
                <c:pt idx="8">
                  <c:v>126</c:v>
                </c:pt>
                <c:pt idx="9">
                  <c:v>149</c:v>
                </c:pt>
                <c:pt idx="10">
                  <c:v>186</c:v>
                </c:pt>
                <c:pt idx="11">
                  <c:v>166</c:v>
                </c:pt>
              </c:numCache>
            </c:numRef>
          </c:val>
          <c:smooth val="0"/>
          <c:extLst>
            <c:ext xmlns:c16="http://schemas.microsoft.com/office/drawing/2014/chart" uri="{C3380CC4-5D6E-409C-BE32-E72D297353CC}">
              <c16:uniqueId val="{00000002-7612-44D6-A625-A687E634461D}"/>
            </c:ext>
          </c:extLst>
        </c:ser>
        <c:ser>
          <c:idx val="5"/>
          <c:order val="3"/>
          <c:tx>
            <c:strRef>
              <c:f>Recursos!$H$55</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Recursos!$B$57:$B$68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Recursos!$H$57:$H$68</c:f>
              <c:numCache>
                <c:formatCode>#,##0</c:formatCode>
                <c:ptCount val="12"/>
                <c:pt idx="0">
                  <c:v>91</c:v>
                </c:pt>
                <c:pt idx="1">
                  <c:v>127</c:v>
                </c:pt>
                <c:pt idx="2">
                  <c:v>136</c:v>
                </c:pt>
                <c:pt idx="3">
                  <c:v>122</c:v>
                </c:pt>
                <c:pt idx="4">
                  <c:v>131</c:v>
                </c:pt>
                <c:pt idx="5">
                  <c:v>216</c:v>
                </c:pt>
                <c:pt idx="6">
                  <c:v>96</c:v>
                </c:pt>
                <c:pt idx="7">
                  <c:v>127</c:v>
                </c:pt>
                <c:pt idx="8">
                  <c:v>110</c:v>
                </c:pt>
                <c:pt idx="9">
                  <c:v>184</c:v>
                </c:pt>
                <c:pt idx="10">
                  <c:v>137</c:v>
                </c:pt>
                <c:pt idx="11">
                  <c:v>156</c:v>
                </c:pt>
              </c:numCache>
            </c:numRef>
          </c:val>
          <c:smooth val="0"/>
          <c:extLst>
            <c:ext xmlns:c16="http://schemas.microsoft.com/office/drawing/2014/chart" uri="{C3380CC4-5D6E-409C-BE32-E72D297353CC}">
              <c16:uniqueId val="{00000003-7612-44D6-A625-A687E634461D}"/>
            </c:ext>
          </c:extLst>
        </c:ser>
        <c:dLbls>
          <c:showLegendKey val="0"/>
          <c:showVal val="0"/>
          <c:showCatName val="0"/>
          <c:showSerName val="0"/>
          <c:showPercent val="0"/>
          <c:showBubbleSize val="0"/>
        </c:dLbls>
        <c:marker val="1"/>
        <c:smooth val="0"/>
        <c:axId val="652200696"/>
        <c:axId val="652203976"/>
        <c:extLst/>
      </c:lineChart>
      <c:catAx>
        <c:axId val="652200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652203976"/>
        <c:crosses val="autoZero"/>
        <c:auto val="1"/>
        <c:lblAlgn val="ctr"/>
        <c:lblOffset val="100"/>
        <c:noMultiLvlLbl val="0"/>
      </c:catAx>
      <c:valAx>
        <c:axId val="652203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ES"/>
          </a:p>
        </c:txPr>
        <c:crossAx val="652200696"/>
        <c:crosses val="autoZero"/>
        <c:crossBetween val="between"/>
      </c:valAx>
      <c:spPr>
        <a:solidFill>
          <a:sysClr val="window" lastClr="FFFFFF"/>
        </a:solidFill>
        <a:ln>
          <a:noFill/>
        </a:ln>
        <a:effectLst/>
      </c:spPr>
    </c:plotArea>
    <c:legend>
      <c:legendPos val="b"/>
      <c:layout>
        <c:manualLayout>
          <c:xMode val="edge"/>
          <c:yMode val="edge"/>
          <c:x val="5.5325550587353993E-2"/>
          <c:y val="0.89431172836295936"/>
          <c:w val="0.53076603955906354"/>
          <c:h val="6.6391291468178543E-2"/>
        </c:manualLayout>
      </c:layout>
      <c:overlay val="0"/>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mn-cs"/>
            </a:defRPr>
          </a:pPr>
          <a:endParaRPr lang="es-ES"/>
        </a:p>
      </c:txPr>
    </c:legend>
    <c:plotVisOnly val="1"/>
    <c:dispBlanksAs val="gap"/>
    <c:showDLblsOverMax val="0"/>
  </c:chart>
  <c:spPr>
    <a:solidFill>
      <a:srgbClr val="F8CBAD"/>
    </a:solidFill>
    <a:ln w="9525" cap="flat" cmpd="sng" algn="ctr">
      <a:solidFill>
        <a:sysClr val="windowText" lastClr="000000"/>
      </a:solidFill>
      <a:round/>
    </a:ln>
    <a:effectLst/>
  </c:spPr>
  <c:txPr>
    <a:bodyPr/>
    <a:lstStyle/>
    <a:p>
      <a:pPr>
        <a:defRPr/>
      </a:pPr>
      <a:endParaRPr lang="es-ES"/>
    </a:p>
  </c:txPr>
  <c:printSettings>
    <c:headerFooter/>
    <c:pageMargins b="0.75" l="0.7" r="0.7" t="0.75" header="0.3" footer="0.3"/>
    <c:pageSetup paperSize="9"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[EstadísticasOEPM  .xlsx]DATOS!TablaDinámica1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DATOS!$G$3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DATOS!$F$4:$F$20</c:f>
              <c:strCach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strCache>
            </c:strRef>
          </c:cat>
          <c:val>
            <c:numRef>
              <c:f>DATOS!$G$4:$G$20</c:f>
              <c:numCache>
                <c:formatCode>#,##0</c:formatCode>
                <c:ptCount val="16"/>
                <c:pt idx="0">
                  <c:v>66635</c:v>
                </c:pt>
                <c:pt idx="1">
                  <c:v>69153</c:v>
                </c:pt>
                <c:pt idx="2">
                  <c:v>73996</c:v>
                </c:pt>
                <c:pt idx="3">
                  <c:v>72461</c:v>
                </c:pt>
                <c:pt idx="4">
                  <c:v>76633</c:v>
                </c:pt>
                <c:pt idx="5">
                  <c:v>80994</c:v>
                </c:pt>
                <c:pt idx="6">
                  <c:v>81072</c:v>
                </c:pt>
                <c:pt idx="7">
                  <c:v>82887</c:v>
                </c:pt>
                <c:pt idx="8">
                  <c:v>88409</c:v>
                </c:pt>
                <c:pt idx="9">
                  <c:v>87276</c:v>
                </c:pt>
                <c:pt idx="10">
                  <c:v>82287</c:v>
                </c:pt>
                <c:pt idx="11">
                  <c:v>80614</c:v>
                </c:pt>
                <c:pt idx="12">
                  <c:v>81300</c:v>
                </c:pt>
                <c:pt idx="13">
                  <c:v>72548</c:v>
                </c:pt>
                <c:pt idx="14">
                  <c:v>82749</c:v>
                </c:pt>
                <c:pt idx="15">
                  <c:v>84677</c:v>
                </c:pt>
              </c:numCache>
            </c:numRef>
          </c:val>
          <c:extLst>
            <c:ext xmlns:c16="http://schemas.microsoft.com/office/drawing/2014/chart" uri="{C3380CC4-5D6E-409C-BE32-E72D297353CC}">
              <c16:uniqueId val="{00000000-1D5E-4412-A49F-68D79C132BED}"/>
            </c:ext>
          </c:extLst>
        </c:ser>
        <c:dLbls>
          <c:dLblPos val="outEnd"/>
          <c:showLegendKey val="0"/>
          <c:showVal val="1"/>
          <c:showCatName val="0"/>
          <c:showSerName val="0"/>
          <c:showPercent val="0"/>
          <c:showBubbleSize val="0"/>
        </c:dLbls>
        <c:gapWidth val="219"/>
        <c:overlap val="-27"/>
        <c:axId val="642787856"/>
        <c:axId val="642788184"/>
      </c:barChart>
      <c:catAx>
        <c:axId val="64278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788184"/>
        <c:crosses val="autoZero"/>
        <c:auto val="1"/>
        <c:lblAlgn val="ctr"/>
        <c:lblOffset val="100"/>
        <c:noMultiLvlLbl val="0"/>
      </c:catAx>
      <c:valAx>
        <c:axId val="64278818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4278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300" b="1" baseline="0">
                <a:solidFill>
                  <a:schemeClr val="tx1"/>
                </a:solidFill>
                <a:latin typeface="Arial" panose="020B0604020202020204" pitchFamily="34" charset="0"/>
                <a:cs typeface="Arial" panose="020B0604020202020204" pitchFamily="34" charset="0"/>
              </a:rPr>
              <a:t>SOLICITUDES DE MARCAS NACIONALES </a:t>
            </a:r>
          </a:p>
        </c:rich>
      </c:tx>
      <c:layout>
        <c:manualLayout>
          <c:xMode val="edge"/>
          <c:yMode val="edge"/>
          <c:x val="0.18378570868448121"/>
          <c:y val="4.5560456373953055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8.151437569307074E-2"/>
          <c:y val="0.13120635356038124"/>
          <c:w val="0.88932075400504917"/>
          <c:h val="0.61537970649470086"/>
        </c:manualLayout>
      </c:layout>
      <c:lineChart>
        <c:grouping val="standard"/>
        <c:varyColors val="0"/>
        <c:ser>
          <c:idx val="0"/>
          <c:order val="0"/>
          <c:tx>
            <c:strRef>
              <c:f>'Marcas y NC'!$D$7</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'Marcas y NC'!$C$9:$C$20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NC'!$D$9:$D$20</c:f>
              <c:numCache>
                <c:formatCode>#,##0</c:formatCode>
                <c:ptCount val="12"/>
                <c:pt idx="0">
                  <c:v>3803</c:v>
                </c:pt>
                <c:pt idx="1">
                  <c:v>5131</c:v>
                </c:pt>
                <c:pt idx="2">
                  <c:v>5824</c:v>
                </c:pt>
                <c:pt idx="3">
                  <c:v>5059</c:v>
                </c:pt>
                <c:pt idx="4">
                  <c:v>4804</c:v>
                </c:pt>
                <c:pt idx="5">
                  <c:v>4473</c:v>
                </c:pt>
                <c:pt idx="6">
                  <c:v>3950</c:v>
                </c:pt>
                <c:pt idx="7">
                  <c:v>2595</c:v>
                </c:pt>
                <c:pt idx="8">
                  <c:v>3876</c:v>
                </c:pt>
                <c:pt idx="9">
                  <c:v>4007</c:v>
                </c:pt>
                <c:pt idx="10">
                  <c:v>4496</c:v>
                </c:pt>
                <c:pt idx="11">
                  <c:v>3567</c:v>
                </c:pt>
              </c:numCache>
            </c:numRef>
          </c:val>
          <c:smooth val="0"/>
          <c:extLst>
            <c:ext xmlns:c16="http://schemas.microsoft.com/office/drawing/2014/chart" uri="{C3380CC4-5D6E-409C-BE32-E72D297353CC}">
              <c16:uniqueId val="{00000000-AEA6-4903-9231-9D65226B4A26}"/>
            </c:ext>
          </c:extLst>
        </c:ser>
        <c:ser>
          <c:idx val="1"/>
          <c:order val="1"/>
          <c:tx>
            <c:strRef>
              <c:f>'Marcas y NC'!$E$7:$F$7</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'Marcas y NC'!$C$9:$C$20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NC'!$E$9:$E$20</c:f>
              <c:numCache>
                <c:formatCode>#,##0</c:formatCode>
                <c:ptCount val="12"/>
                <c:pt idx="0">
                  <c:v>3453</c:v>
                </c:pt>
                <c:pt idx="1">
                  <c:v>4439</c:v>
                </c:pt>
                <c:pt idx="2">
                  <c:v>4786</c:v>
                </c:pt>
                <c:pt idx="3">
                  <c:v>3345</c:v>
                </c:pt>
                <c:pt idx="4">
                  <c:v>4150</c:v>
                </c:pt>
                <c:pt idx="5">
                  <c:v>3907</c:v>
                </c:pt>
                <c:pt idx="6">
                  <c:v>3411</c:v>
                </c:pt>
                <c:pt idx="7">
                  <c:v>2583</c:v>
                </c:pt>
                <c:pt idx="8">
                  <c:v>3574</c:v>
                </c:pt>
                <c:pt idx="9">
                  <c:v>3904</c:v>
                </c:pt>
                <c:pt idx="10">
                  <c:v>4239</c:v>
                </c:pt>
                <c:pt idx="11">
                  <c:v>3436</c:v>
                </c:pt>
              </c:numCache>
            </c:numRef>
          </c:val>
          <c:smooth val="0"/>
          <c:extLst>
            <c:ext xmlns:c16="http://schemas.microsoft.com/office/drawing/2014/chart" uri="{C3380CC4-5D6E-409C-BE32-E72D297353CC}">
              <c16:uniqueId val="{00000001-AEA6-4903-9231-9D65226B4A26}"/>
            </c:ext>
          </c:extLst>
        </c:ser>
        <c:ser>
          <c:idx val="3"/>
          <c:order val="2"/>
          <c:tx>
            <c:strRef>
              <c:f>'Marcas y NC'!$G$7:$H$7</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'Marcas y NC'!$C$9:$C$20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NC'!$G$9:$G$20</c:f>
              <c:numCache>
                <c:formatCode>#,##0</c:formatCode>
                <c:ptCount val="12"/>
                <c:pt idx="0">
                  <c:v>3749</c:v>
                </c:pt>
                <c:pt idx="1">
                  <c:v>4244</c:v>
                </c:pt>
                <c:pt idx="2">
                  <c:v>5070</c:v>
                </c:pt>
                <c:pt idx="3">
                  <c:v>3561</c:v>
                </c:pt>
                <c:pt idx="4">
                  <c:v>4459</c:v>
                </c:pt>
                <c:pt idx="5">
                  <c:v>4301</c:v>
                </c:pt>
                <c:pt idx="6">
                  <c:v>3820</c:v>
                </c:pt>
                <c:pt idx="7">
                  <c:v>2895</c:v>
                </c:pt>
                <c:pt idx="8">
                  <c:v>3838</c:v>
                </c:pt>
                <c:pt idx="9">
                  <c:v>4522</c:v>
                </c:pt>
                <c:pt idx="10">
                  <c:v>4756</c:v>
                </c:pt>
                <c:pt idx="11">
                  <c:v>3558</c:v>
                </c:pt>
              </c:numCache>
            </c:numRef>
          </c:val>
          <c:smooth val="0"/>
          <c:extLst>
            <c:ext xmlns:c16="http://schemas.microsoft.com/office/drawing/2014/chart" uri="{C3380CC4-5D6E-409C-BE32-E72D297353CC}">
              <c16:uniqueId val="{00000002-AEA6-4903-9231-9D65226B4A26}"/>
            </c:ext>
          </c:extLst>
        </c:ser>
        <c:ser>
          <c:idx val="5"/>
          <c:order val="3"/>
          <c:tx>
            <c:strRef>
              <c:f>'Marcas y NC'!$I$7:$J$7</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'Marcas y NC'!$C$9:$C$20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NC'!$I$9:$I$20</c:f>
              <c:numCache>
                <c:formatCode>#,##0</c:formatCode>
                <c:ptCount val="12"/>
                <c:pt idx="0">
                  <c:v>4239</c:v>
                </c:pt>
                <c:pt idx="1">
                  <c:v>4691</c:v>
                </c:pt>
                <c:pt idx="2">
                  <c:v>4597</c:v>
                </c:pt>
                <c:pt idx="3">
                  <c:v>4812</c:v>
                </c:pt>
                <c:pt idx="4">
                  <c:v>4569</c:v>
                </c:pt>
                <c:pt idx="5">
                  <c:v>4095</c:v>
                </c:pt>
                <c:pt idx="6">
                  <c:v>4336</c:v>
                </c:pt>
                <c:pt idx="7">
                  <c:v>2877</c:v>
                </c:pt>
                <c:pt idx="8">
                  <c:v>4005</c:v>
                </c:pt>
                <c:pt idx="9">
                  <c:v>4838</c:v>
                </c:pt>
                <c:pt idx="10">
                  <c:v>4427</c:v>
                </c:pt>
                <c:pt idx="11">
                  <c:v>3777</c:v>
                </c:pt>
              </c:numCache>
            </c:numRef>
          </c:val>
          <c:smooth val="0"/>
          <c:extLst>
            <c:ext xmlns:c16="http://schemas.microsoft.com/office/drawing/2014/chart" uri="{C3380CC4-5D6E-409C-BE32-E72D297353CC}">
              <c16:uniqueId val="{00000003-AEA6-4903-9231-9D65226B4A26}"/>
            </c:ext>
          </c:extLst>
        </c:ser>
        <c:dLbls>
          <c:showLegendKey val="0"/>
          <c:showVal val="0"/>
          <c:showCatName val="0"/>
          <c:showSerName val="0"/>
          <c:showPercent val="0"/>
          <c:showBubbleSize val="0"/>
        </c:dLbls>
        <c:marker val="1"/>
        <c:smooth val="0"/>
        <c:axId val="511209040"/>
        <c:axId val="511205760"/>
        <c:extLst/>
      </c:lineChart>
      <c:catAx>
        <c:axId val="51120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511205760"/>
        <c:crosses val="autoZero"/>
        <c:auto val="1"/>
        <c:lblAlgn val="ctr"/>
        <c:lblOffset val="100"/>
        <c:noMultiLvlLbl val="0"/>
      </c:catAx>
      <c:valAx>
        <c:axId val="511205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1209040"/>
        <c:crosses val="autoZero"/>
        <c:crossBetween val="between"/>
      </c:valAx>
      <c:spPr>
        <a:solidFill>
          <a:schemeClr val="bg1"/>
        </a:solidFill>
        <a:ln>
          <a:noFill/>
        </a:ln>
        <a:effectLst/>
      </c:spPr>
    </c:plotArea>
    <c:legend>
      <c:legendPos val="b"/>
      <c:layout>
        <c:manualLayout>
          <c:xMode val="edge"/>
          <c:yMode val="edge"/>
          <c:x val="8.7493310931001128E-2"/>
          <c:y val="0.88349777993568501"/>
          <c:w val="0.49777710435755224"/>
          <c:h val="6.8331795183956115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b="1" i="0" baseline="0">
                <a:solidFill>
                  <a:schemeClr val="tx1"/>
                </a:solidFill>
                <a:latin typeface="Arial" panose="020B0604020202020204" pitchFamily="34" charset="0"/>
                <a:cs typeface="Arial" panose="020B0604020202020204" pitchFamily="34" charset="0"/>
              </a:rPr>
              <a:t>SOLICITUDES DE NOMBRES COMERCIALES </a:t>
            </a:r>
          </a:p>
        </c:rich>
      </c:tx>
      <c:layout>
        <c:manualLayout>
          <c:xMode val="edge"/>
          <c:yMode val="edge"/>
          <c:x val="0.2074441152747141"/>
          <c:y val="3.8303316403089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9.6737053439223147E-2"/>
          <c:y val="0.14832033863414129"/>
          <c:w val="0.88440118320941619"/>
          <c:h val="0.55219253331038542"/>
        </c:manualLayout>
      </c:layout>
      <c:lineChart>
        <c:grouping val="standard"/>
        <c:varyColors val="0"/>
        <c:ser>
          <c:idx val="0"/>
          <c:order val="0"/>
          <c:tx>
            <c:strRef>
              <c:f>'Marcas y NC'!$D$108</c:f>
              <c:strCache>
                <c:ptCount val="1"/>
                <c:pt idx="0">
                  <c:v>2021</c:v>
                </c:pt>
              </c:strCache>
            </c:strRef>
          </c:tx>
          <c:spPr>
            <a:ln w="28575" cap="rnd">
              <a:solidFill>
                <a:srgbClr val="F1872B"/>
              </a:solidFill>
              <a:round/>
            </a:ln>
            <a:effectLst/>
          </c:spPr>
          <c:marker>
            <c:symbol val="square"/>
            <c:size val="5"/>
            <c:spPr>
              <a:solidFill>
                <a:srgbClr val="F1872B"/>
              </a:solidFill>
              <a:ln w="9525">
                <a:solidFill>
                  <a:srgbClr val="F1872B"/>
                </a:solidFill>
              </a:ln>
              <a:effectLst/>
            </c:spPr>
          </c:marker>
          <c:cat>
            <c:strRef>
              <c:f>'Marcas y NC'!$C$110:$C$121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NC'!$D$110:$D$121</c:f>
              <c:numCache>
                <c:formatCode>#,##0</c:formatCode>
                <c:ptCount val="12"/>
                <c:pt idx="0">
                  <c:v>958</c:v>
                </c:pt>
                <c:pt idx="1">
                  <c:v>1325</c:v>
                </c:pt>
                <c:pt idx="2">
                  <c:v>1399</c:v>
                </c:pt>
                <c:pt idx="3">
                  <c:v>1133</c:v>
                </c:pt>
                <c:pt idx="4">
                  <c:v>1226</c:v>
                </c:pt>
                <c:pt idx="5">
                  <c:v>1039</c:v>
                </c:pt>
                <c:pt idx="6">
                  <c:v>920</c:v>
                </c:pt>
                <c:pt idx="7">
                  <c:v>807</c:v>
                </c:pt>
                <c:pt idx="8">
                  <c:v>1057</c:v>
                </c:pt>
                <c:pt idx="9">
                  <c:v>1070</c:v>
                </c:pt>
                <c:pt idx="10">
                  <c:v>1156</c:v>
                </c:pt>
                <c:pt idx="11">
                  <c:v>986</c:v>
                </c:pt>
              </c:numCache>
            </c:numRef>
          </c:val>
          <c:smooth val="0"/>
          <c:extLst>
            <c:ext xmlns:c16="http://schemas.microsoft.com/office/drawing/2014/chart" uri="{C3380CC4-5D6E-409C-BE32-E72D297353CC}">
              <c16:uniqueId val="{00000000-6B47-45E3-AE6C-70E1820C1583}"/>
            </c:ext>
          </c:extLst>
        </c:ser>
        <c:ser>
          <c:idx val="1"/>
          <c:order val="1"/>
          <c:tx>
            <c:strRef>
              <c:f>'Marcas y NC'!$E$108:$F$108</c:f>
              <c:strCache>
                <c:ptCount val="1"/>
                <c:pt idx="0">
                  <c:v>2022</c:v>
                </c:pt>
              </c:strCache>
            </c:strRef>
          </c:tx>
          <c:spPr>
            <a:ln w="28575" cap="rnd">
              <a:solidFill>
                <a:schemeClr val="accent1"/>
              </a:solidFill>
              <a:round/>
            </a:ln>
            <a:effectLst/>
          </c:spPr>
          <c:marker>
            <c:symbol val="diamond"/>
            <c:size val="6"/>
            <c:spPr>
              <a:solidFill>
                <a:schemeClr val="accent1"/>
              </a:solidFill>
              <a:ln w="9525">
                <a:solidFill>
                  <a:schemeClr val="accent1"/>
                </a:solidFill>
              </a:ln>
              <a:effectLst/>
            </c:spPr>
          </c:marker>
          <c:cat>
            <c:strRef>
              <c:f>'Marcas y NC'!$C$110:$C$121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NC'!$E$110:$E$121</c:f>
              <c:numCache>
                <c:formatCode>#,##0</c:formatCode>
                <c:ptCount val="12"/>
                <c:pt idx="0">
                  <c:v>987</c:v>
                </c:pt>
                <c:pt idx="1">
                  <c:v>1157</c:v>
                </c:pt>
                <c:pt idx="2">
                  <c:v>1265</c:v>
                </c:pt>
                <c:pt idx="3">
                  <c:v>969</c:v>
                </c:pt>
                <c:pt idx="4">
                  <c:v>1034</c:v>
                </c:pt>
                <c:pt idx="5">
                  <c:v>975</c:v>
                </c:pt>
                <c:pt idx="6">
                  <c:v>877</c:v>
                </c:pt>
                <c:pt idx="7">
                  <c:v>808</c:v>
                </c:pt>
                <c:pt idx="8">
                  <c:v>1084</c:v>
                </c:pt>
                <c:pt idx="9">
                  <c:v>1083</c:v>
                </c:pt>
                <c:pt idx="10">
                  <c:v>1251</c:v>
                </c:pt>
                <c:pt idx="11">
                  <c:v>954</c:v>
                </c:pt>
              </c:numCache>
            </c:numRef>
          </c:val>
          <c:smooth val="0"/>
          <c:extLst>
            <c:ext xmlns:c16="http://schemas.microsoft.com/office/drawing/2014/chart" uri="{C3380CC4-5D6E-409C-BE32-E72D297353CC}">
              <c16:uniqueId val="{00000001-6B47-45E3-AE6C-70E1820C1583}"/>
            </c:ext>
          </c:extLst>
        </c:ser>
        <c:ser>
          <c:idx val="2"/>
          <c:order val="2"/>
          <c:tx>
            <c:strRef>
              <c:f>'Marcas y NC'!$G$108:$H$108</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'Marcas y NC'!$C$110:$C$121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NC'!$G$110:$G$121</c:f>
              <c:numCache>
                <c:formatCode>#,##0</c:formatCode>
                <c:ptCount val="12"/>
                <c:pt idx="0">
                  <c:v>1204</c:v>
                </c:pt>
                <c:pt idx="1">
                  <c:v>1252</c:v>
                </c:pt>
                <c:pt idx="2">
                  <c:v>1449</c:v>
                </c:pt>
                <c:pt idx="3">
                  <c:v>1126</c:v>
                </c:pt>
                <c:pt idx="4">
                  <c:v>1453</c:v>
                </c:pt>
                <c:pt idx="5">
                  <c:v>1293</c:v>
                </c:pt>
                <c:pt idx="6">
                  <c:v>1139</c:v>
                </c:pt>
                <c:pt idx="7">
                  <c:v>962</c:v>
                </c:pt>
                <c:pt idx="8">
                  <c:v>1224</c:v>
                </c:pt>
                <c:pt idx="9">
                  <c:v>1453</c:v>
                </c:pt>
                <c:pt idx="10">
                  <c:v>1462</c:v>
                </c:pt>
                <c:pt idx="11">
                  <c:v>1107</c:v>
                </c:pt>
              </c:numCache>
            </c:numRef>
          </c:val>
          <c:smooth val="0"/>
          <c:extLst>
            <c:ext xmlns:c16="http://schemas.microsoft.com/office/drawing/2014/chart" uri="{C3380CC4-5D6E-409C-BE32-E72D297353CC}">
              <c16:uniqueId val="{00000002-6B47-45E3-AE6C-70E1820C1583}"/>
            </c:ext>
          </c:extLst>
        </c:ser>
        <c:ser>
          <c:idx val="3"/>
          <c:order val="3"/>
          <c:tx>
            <c:strRef>
              <c:f>'Marcas y NC'!$I$108:$J$108</c:f>
              <c:strCache>
                <c:ptCount val="1"/>
                <c:pt idx="0">
                  <c:v>2024</c:v>
                </c:pt>
              </c:strCache>
            </c:strRef>
          </c:tx>
          <c:spPr>
            <a:ln w="28575" cap="rnd">
              <a:solidFill>
                <a:sysClr val="windowText" lastClr="000000"/>
              </a:solidFill>
              <a:round/>
            </a:ln>
            <a:effectLst/>
          </c:spPr>
          <c:marker>
            <c:symbol val="circle"/>
            <c:size val="6"/>
            <c:spPr>
              <a:solidFill>
                <a:schemeClr val="tx1"/>
              </a:solidFill>
              <a:ln w="9525">
                <a:solidFill>
                  <a:sysClr val="windowText" lastClr="000000"/>
                </a:solidFill>
              </a:ln>
              <a:effectLst/>
            </c:spPr>
          </c:marker>
          <c:cat>
            <c:strRef>
              <c:f>'Marcas y NC'!$C$110:$C$121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NC'!$I$110:$I$121</c:f>
              <c:numCache>
                <c:formatCode>#,##0</c:formatCode>
                <c:ptCount val="12"/>
                <c:pt idx="0">
                  <c:v>1360</c:v>
                </c:pt>
                <c:pt idx="1">
                  <c:v>1484</c:v>
                </c:pt>
                <c:pt idx="2">
                  <c:v>1439</c:v>
                </c:pt>
                <c:pt idx="3">
                  <c:v>1295</c:v>
                </c:pt>
                <c:pt idx="4">
                  <c:v>1384</c:v>
                </c:pt>
                <c:pt idx="5">
                  <c:v>1207</c:v>
                </c:pt>
                <c:pt idx="6">
                  <c:v>1213</c:v>
                </c:pt>
                <c:pt idx="7">
                  <c:v>896</c:v>
                </c:pt>
                <c:pt idx="8">
                  <c:v>1207</c:v>
                </c:pt>
                <c:pt idx="9">
                  <c:v>1491</c:v>
                </c:pt>
                <c:pt idx="10">
                  <c:v>1409</c:v>
                </c:pt>
                <c:pt idx="11">
                  <c:v>1064</c:v>
                </c:pt>
              </c:numCache>
            </c:numRef>
          </c:val>
          <c:smooth val="0"/>
          <c:extLst>
            <c:ext xmlns:c16="http://schemas.microsoft.com/office/drawing/2014/chart" uri="{C3380CC4-5D6E-409C-BE32-E72D297353CC}">
              <c16:uniqueId val="{00000005-6B47-45E3-AE6C-70E1820C1583}"/>
            </c:ext>
          </c:extLst>
        </c:ser>
        <c:dLbls>
          <c:showLegendKey val="0"/>
          <c:showVal val="0"/>
          <c:showCatName val="0"/>
          <c:showSerName val="0"/>
          <c:showPercent val="0"/>
          <c:showBubbleSize val="0"/>
        </c:dLbls>
        <c:marker val="1"/>
        <c:smooth val="0"/>
        <c:axId val="494790864"/>
        <c:axId val="494790536"/>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crossAx val="494790536"/>
        <c:crosses val="autoZero"/>
        <c:auto val="1"/>
        <c:lblAlgn val="ctr"/>
        <c:lblOffset val="100"/>
        <c:noMultiLvlLbl val="0"/>
      </c:catAx>
      <c:valAx>
        <c:axId val="49479053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0.11266650377081379"/>
          <c:y val="0.88164261520923981"/>
          <c:w val="0.49876060046949577"/>
          <c:h val="6.9945309545455317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FFCCFF"/>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b="1" baseline="0">
                <a:solidFill>
                  <a:schemeClr val="tx1"/>
                </a:solidFill>
                <a:latin typeface="Arial" panose="020B0604020202020204" pitchFamily="34" charset="0"/>
                <a:cs typeface="Arial" panose="020B0604020202020204" pitchFamily="34" charset="0"/>
              </a:rPr>
              <a:t>CONCESIONES DE MARCAS NACIONALES </a:t>
            </a:r>
          </a:p>
        </c:rich>
      </c:tx>
      <c:layout>
        <c:manualLayout>
          <c:xMode val="edge"/>
          <c:yMode val="edge"/>
          <c:x val="0.20136282964629421"/>
          <c:y val="3.140084474536090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8.9206743387845747E-2"/>
          <c:y val="0.12501101623186311"/>
          <c:w val="0.88932075400504917"/>
          <c:h val="0.59734599181284709"/>
        </c:manualLayout>
      </c:layout>
      <c:lineChart>
        <c:grouping val="standard"/>
        <c:varyColors val="0"/>
        <c:ser>
          <c:idx val="0"/>
          <c:order val="0"/>
          <c:tx>
            <c:strRef>
              <c:f>'Marcas y NC'!$D$55</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'Marcas y NC'!$C$57:$C$68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NC'!$D$57:$D$68</c:f>
              <c:numCache>
                <c:formatCode>#,##0</c:formatCode>
                <c:ptCount val="12"/>
                <c:pt idx="0">
                  <c:v>1226</c:v>
                </c:pt>
                <c:pt idx="1">
                  <c:v>2755</c:v>
                </c:pt>
                <c:pt idx="2">
                  <c:v>5405</c:v>
                </c:pt>
                <c:pt idx="3">
                  <c:v>4640</c:v>
                </c:pt>
                <c:pt idx="4">
                  <c:v>4203</c:v>
                </c:pt>
                <c:pt idx="5">
                  <c:v>3636</c:v>
                </c:pt>
                <c:pt idx="6">
                  <c:v>3226</c:v>
                </c:pt>
                <c:pt idx="7">
                  <c:v>2027</c:v>
                </c:pt>
                <c:pt idx="8">
                  <c:v>2848</c:v>
                </c:pt>
                <c:pt idx="9">
                  <c:v>3512</c:v>
                </c:pt>
                <c:pt idx="10">
                  <c:v>4263</c:v>
                </c:pt>
                <c:pt idx="11">
                  <c:v>2790</c:v>
                </c:pt>
              </c:numCache>
            </c:numRef>
          </c:val>
          <c:smooth val="0"/>
          <c:extLst>
            <c:ext xmlns:c16="http://schemas.microsoft.com/office/drawing/2014/chart" uri="{C3380CC4-5D6E-409C-BE32-E72D297353CC}">
              <c16:uniqueId val="{00000000-41A7-467C-BC29-E26B89C72549}"/>
            </c:ext>
          </c:extLst>
        </c:ser>
        <c:ser>
          <c:idx val="1"/>
          <c:order val="1"/>
          <c:tx>
            <c:strRef>
              <c:f>'Marcas y NC'!$E$55:$F$55</c:f>
              <c:strCache>
                <c:ptCount val="1"/>
                <c:pt idx="0">
                  <c:v>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'Marcas y NC'!$C$57:$C$68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NC'!$E$57:$E$68</c:f>
              <c:numCache>
                <c:formatCode>#,##0</c:formatCode>
                <c:ptCount val="12"/>
                <c:pt idx="0">
                  <c:v>1685</c:v>
                </c:pt>
                <c:pt idx="1">
                  <c:v>4868</c:v>
                </c:pt>
                <c:pt idx="2">
                  <c:v>6414</c:v>
                </c:pt>
                <c:pt idx="3">
                  <c:v>4936</c:v>
                </c:pt>
                <c:pt idx="4">
                  <c:v>5922</c:v>
                </c:pt>
                <c:pt idx="5">
                  <c:v>4896</c:v>
                </c:pt>
                <c:pt idx="6">
                  <c:v>2423</c:v>
                </c:pt>
                <c:pt idx="7">
                  <c:v>2161</c:v>
                </c:pt>
                <c:pt idx="8">
                  <c:v>3873</c:v>
                </c:pt>
                <c:pt idx="9">
                  <c:v>4287</c:v>
                </c:pt>
                <c:pt idx="10">
                  <c:v>4673</c:v>
                </c:pt>
                <c:pt idx="11">
                  <c:v>2829</c:v>
                </c:pt>
              </c:numCache>
            </c:numRef>
          </c:val>
          <c:smooth val="0"/>
          <c:extLst>
            <c:ext xmlns:c16="http://schemas.microsoft.com/office/drawing/2014/chart" uri="{C3380CC4-5D6E-409C-BE32-E72D297353CC}">
              <c16:uniqueId val="{00000001-41A7-467C-BC29-E26B89C72549}"/>
            </c:ext>
          </c:extLst>
        </c:ser>
        <c:ser>
          <c:idx val="5"/>
          <c:order val="2"/>
          <c:tx>
            <c:strRef>
              <c:f>'Marcas y NC'!$G$55:$H$55</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'Marcas y NC'!$C$57:$C$68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NC'!$G$57:$G$68</c:f>
              <c:numCache>
                <c:formatCode>#,##0</c:formatCode>
                <c:ptCount val="12"/>
                <c:pt idx="0">
                  <c:v>1665</c:v>
                </c:pt>
                <c:pt idx="1">
                  <c:v>3645</c:v>
                </c:pt>
                <c:pt idx="2">
                  <c:v>5982</c:v>
                </c:pt>
                <c:pt idx="3">
                  <c:v>4521</c:v>
                </c:pt>
                <c:pt idx="4">
                  <c:v>5084</c:v>
                </c:pt>
                <c:pt idx="5">
                  <c:v>3273</c:v>
                </c:pt>
                <c:pt idx="6">
                  <c:v>1948</c:v>
                </c:pt>
                <c:pt idx="7">
                  <c:v>1575</c:v>
                </c:pt>
                <c:pt idx="8">
                  <c:v>2281</c:v>
                </c:pt>
                <c:pt idx="9">
                  <c:v>5144</c:v>
                </c:pt>
                <c:pt idx="10">
                  <c:v>4358</c:v>
                </c:pt>
                <c:pt idx="11">
                  <c:v>2665</c:v>
                </c:pt>
              </c:numCache>
            </c:numRef>
          </c:val>
          <c:smooth val="0"/>
          <c:extLst>
            <c:ext xmlns:c16="http://schemas.microsoft.com/office/drawing/2014/chart" uri="{C3380CC4-5D6E-409C-BE32-E72D297353CC}">
              <c16:uniqueId val="{00000002-41A7-467C-BC29-E26B89C72549}"/>
            </c:ext>
          </c:extLst>
        </c:ser>
        <c:ser>
          <c:idx val="4"/>
          <c:order val="3"/>
          <c:tx>
            <c:strRef>
              <c:f>'Marcas y NC'!$I$55:$J$55</c:f>
              <c:strCache>
                <c:ptCount val="1"/>
                <c:pt idx="0">
                  <c:v>2024</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'Marcas y NC'!$C$57:$C$68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NC'!$I$57:$I$68</c:f>
              <c:numCache>
                <c:formatCode>#,##0</c:formatCode>
                <c:ptCount val="12"/>
                <c:pt idx="0">
                  <c:v>1404</c:v>
                </c:pt>
                <c:pt idx="1">
                  <c:v>2718</c:v>
                </c:pt>
                <c:pt idx="2">
                  <c:v>3443</c:v>
                </c:pt>
                <c:pt idx="3">
                  <c:v>4006</c:v>
                </c:pt>
                <c:pt idx="4">
                  <c:v>3155</c:v>
                </c:pt>
                <c:pt idx="5">
                  <c:v>2740</c:v>
                </c:pt>
                <c:pt idx="6">
                  <c:v>2031</c:v>
                </c:pt>
                <c:pt idx="7">
                  <c:v>1425</c:v>
                </c:pt>
                <c:pt idx="8">
                  <c:v>1273</c:v>
                </c:pt>
                <c:pt idx="9">
                  <c:v>4187</c:v>
                </c:pt>
                <c:pt idx="10">
                  <c:v>3716</c:v>
                </c:pt>
                <c:pt idx="11">
                  <c:v>3503</c:v>
                </c:pt>
              </c:numCache>
            </c:numRef>
          </c:val>
          <c:smooth val="0"/>
          <c:extLst>
            <c:ext xmlns:c16="http://schemas.microsoft.com/office/drawing/2014/chart" uri="{C3380CC4-5D6E-409C-BE32-E72D297353CC}">
              <c16:uniqueId val="{00000003-41A7-467C-BC29-E26B89C72549}"/>
            </c:ext>
          </c:extLst>
        </c:ser>
        <c:dLbls>
          <c:showLegendKey val="0"/>
          <c:showVal val="0"/>
          <c:showCatName val="0"/>
          <c:showSerName val="0"/>
          <c:showPercent val="0"/>
          <c:showBubbleSize val="0"/>
        </c:dLbls>
        <c:marker val="1"/>
        <c:smooth val="0"/>
        <c:axId val="511209040"/>
        <c:axId val="511205760"/>
        <c:extLst/>
      </c:lineChart>
      <c:catAx>
        <c:axId val="51120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511205760"/>
        <c:crosses val="autoZero"/>
        <c:auto val="1"/>
        <c:lblAlgn val="ctr"/>
        <c:lblOffset val="100"/>
        <c:noMultiLvlLbl val="0"/>
      </c:catAx>
      <c:valAx>
        <c:axId val="511205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1209040"/>
        <c:crosses val="autoZero"/>
        <c:crossBetween val="between"/>
      </c:valAx>
      <c:spPr>
        <a:solidFill>
          <a:schemeClr val="bg1"/>
        </a:solidFill>
        <a:ln>
          <a:noFill/>
        </a:ln>
        <a:effectLst/>
      </c:spPr>
    </c:plotArea>
    <c:legend>
      <c:legendPos val="b"/>
      <c:layout>
        <c:manualLayout>
          <c:xMode val="edge"/>
          <c:yMode val="edge"/>
          <c:x val="7.9134867756915001E-2"/>
          <c:y val="0.8963647208376605"/>
          <c:w val="0.53568766404199475"/>
          <c:h val="6.6306926873156619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b="1" i="0" baseline="0">
                <a:solidFill>
                  <a:schemeClr val="tx1"/>
                </a:solidFill>
                <a:latin typeface="Arial" panose="020B0604020202020204" pitchFamily="34" charset="0"/>
                <a:cs typeface="Arial" panose="020B0604020202020204" pitchFamily="34" charset="0"/>
              </a:rPr>
              <a:t>CONCESIONES DE NOMBRES COMERCIALES </a:t>
            </a:r>
          </a:p>
        </c:rich>
      </c:tx>
      <c:layout>
        <c:manualLayout>
          <c:xMode val="edge"/>
          <c:yMode val="edge"/>
          <c:x val="0.17293849138422918"/>
          <c:y val="2.9692690627693679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9.0261106250607556E-2"/>
          <c:y val="0.14015041389057137"/>
          <c:w val="0.89014192670360648"/>
          <c:h val="0.54889037394310947"/>
        </c:manualLayout>
      </c:layout>
      <c:lineChart>
        <c:grouping val="standard"/>
        <c:varyColors val="0"/>
        <c:ser>
          <c:idx val="0"/>
          <c:order val="0"/>
          <c:tx>
            <c:strRef>
              <c:f>'Marcas y NC'!$D$155</c:f>
              <c:strCache>
                <c:ptCount val="1"/>
                <c:pt idx="0">
                  <c:v>2021</c:v>
                </c:pt>
              </c:strCache>
            </c:strRef>
          </c:tx>
          <c:spPr>
            <a:ln w="28575" cap="rnd">
              <a:solidFill>
                <a:srgbClr val="F1872B"/>
              </a:solidFill>
              <a:round/>
            </a:ln>
            <a:effectLst/>
          </c:spPr>
          <c:marker>
            <c:symbol val="circle"/>
            <c:size val="5"/>
            <c:spPr>
              <a:solidFill>
                <a:srgbClr val="F1872B"/>
              </a:solidFill>
              <a:ln w="9525">
                <a:solidFill>
                  <a:srgbClr val="F1872B"/>
                </a:solidFill>
              </a:ln>
              <a:effectLst/>
            </c:spPr>
          </c:marker>
          <c:cat>
            <c:strRef>
              <c:f>'Marcas y NC'!$C$157:$C$168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NC'!$D$157:$D$168</c:f>
              <c:numCache>
                <c:formatCode>#,##0</c:formatCode>
                <c:ptCount val="12"/>
                <c:pt idx="0">
                  <c:v>482</c:v>
                </c:pt>
                <c:pt idx="1">
                  <c:v>230</c:v>
                </c:pt>
                <c:pt idx="2">
                  <c:v>1273</c:v>
                </c:pt>
                <c:pt idx="3">
                  <c:v>1110</c:v>
                </c:pt>
                <c:pt idx="4">
                  <c:v>1165</c:v>
                </c:pt>
                <c:pt idx="5">
                  <c:v>854</c:v>
                </c:pt>
                <c:pt idx="6">
                  <c:v>654</c:v>
                </c:pt>
                <c:pt idx="7">
                  <c:v>513</c:v>
                </c:pt>
                <c:pt idx="8">
                  <c:v>760</c:v>
                </c:pt>
                <c:pt idx="9">
                  <c:v>864</c:v>
                </c:pt>
                <c:pt idx="10">
                  <c:v>1341</c:v>
                </c:pt>
                <c:pt idx="11">
                  <c:v>877</c:v>
                </c:pt>
              </c:numCache>
            </c:numRef>
          </c:val>
          <c:smooth val="0"/>
          <c:extLst>
            <c:ext xmlns:c16="http://schemas.microsoft.com/office/drawing/2014/chart" uri="{C3380CC4-5D6E-409C-BE32-E72D297353CC}">
              <c16:uniqueId val="{00000000-84D0-48AF-B76D-1E87C76B27A3}"/>
            </c:ext>
          </c:extLst>
        </c:ser>
        <c:ser>
          <c:idx val="1"/>
          <c:order val="1"/>
          <c:tx>
            <c:strRef>
              <c:f>'Marcas y NC'!$E$155:$F$155</c:f>
              <c:strCache>
                <c:ptCount val="1"/>
                <c:pt idx="0">
                  <c:v>2022</c:v>
                </c:pt>
              </c:strCache>
            </c:strRef>
          </c:tx>
          <c:spPr>
            <a:ln w="28575" cap="rnd">
              <a:solidFill>
                <a:schemeClr val="accent1"/>
              </a:solidFill>
              <a:round/>
            </a:ln>
            <a:effectLst/>
          </c:spPr>
          <c:marker>
            <c:symbol val="circle"/>
            <c:size val="6"/>
            <c:spPr>
              <a:solidFill>
                <a:schemeClr val="accent1"/>
              </a:solidFill>
              <a:ln w="9525">
                <a:solidFill>
                  <a:schemeClr val="accent1"/>
                </a:solidFill>
              </a:ln>
              <a:effectLst/>
            </c:spPr>
          </c:marker>
          <c:cat>
            <c:strRef>
              <c:f>'Marcas y NC'!$C$157:$C$168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NC'!$E$157:$E$168</c:f>
              <c:numCache>
                <c:formatCode>#,##0</c:formatCode>
                <c:ptCount val="12"/>
                <c:pt idx="0">
                  <c:v>797</c:v>
                </c:pt>
                <c:pt idx="1">
                  <c:v>2119</c:v>
                </c:pt>
                <c:pt idx="2">
                  <c:v>1239</c:v>
                </c:pt>
                <c:pt idx="3">
                  <c:v>132</c:v>
                </c:pt>
                <c:pt idx="4">
                  <c:v>1004</c:v>
                </c:pt>
                <c:pt idx="5">
                  <c:v>1379</c:v>
                </c:pt>
                <c:pt idx="6">
                  <c:v>269</c:v>
                </c:pt>
                <c:pt idx="7">
                  <c:v>499</c:v>
                </c:pt>
                <c:pt idx="8">
                  <c:v>713</c:v>
                </c:pt>
                <c:pt idx="9">
                  <c:v>1007</c:v>
                </c:pt>
                <c:pt idx="10">
                  <c:v>1827</c:v>
                </c:pt>
                <c:pt idx="11">
                  <c:v>966</c:v>
                </c:pt>
              </c:numCache>
            </c:numRef>
          </c:val>
          <c:smooth val="0"/>
          <c:extLst>
            <c:ext xmlns:c16="http://schemas.microsoft.com/office/drawing/2014/chart" uri="{C3380CC4-5D6E-409C-BE32-E72D297353CC}">
              <c16:uniqueId val="{00000001-84D0-48AF-B76D-1E87C76B27A3}"/>
            </c:ext>
          </c:extLst>
        </c:ser>
        <c:ser>
          <c:idx val="2"/>
          <c:order val="2"/>
          <c:tx>
            <c:strRef>
              <c:f>'Marcas y NC'!$G$155:$H$155</c:f>
              <c:strCache>
                <c:ptCount val="1"/>
                <c:pt idx="0">
                  <c:v>2023</c:v>
                </c:pt>
              </c:strCache>
            </c:strRef>
          </c:tx>
          <c:spPr>
            <a:ln w="28575" cap="rnd">
              <a:solidFill>
                <a:srgbClr val="8006A5"/>
              </a:solidFill>
              <a:round/>
            </a:ln>
            <a:effectLst/>
          </c:spPr>
          <c:marker>
            <c:symbol val="circle"/>
            <c:size val="5"/>
            <c:spPr>
              <a:solidFill>
                <a:srgbClr val="8006A5"/>
              </a:solidFill>
              <a:ln w="9525">
                <a:solidFill>
                  <a:srgbClr val="8006A5"/>
                </a:solidFill>
              </a:ln>
              <a:effectLst/>
            </c:spPr>
          </c:marker>
          <c:cat>
            <c:strRef>
              <c:f>'Marcas y NC'!$C$157:$C$168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NC'!$G$157:$G$168</c:f>
              <c:numCache>
                <c:formatCode>#,##0</c:formatCode>
                <c:ptCount val="12"/>
                <c:pt idx="0">
                  <c:v>406</c:v>
                </c:pt>
                <c:pt idx="1">
                  <c:v>743</c:v>
                </c:pt>
                <c:pt idx="2">
                  <c:v>978</c:v>
                </c:pt>
                <c:pt idx="3">
                  <c:v>863</c:v>
                </c:pt>
                <c:pt idx="4">
                  <c:v>1701</c:v>
                </c:pt>
                <c:pt idx="5">
                  <c:v>1685</c:v>
                </c:pt>
                <c:pt idx="6">
                  <c:v>895</c:v>
                </c:pt>
                <c:pt idx="7">
                  <c:v>810</c:v>
                </c:pt>
                <c:pt idx="8">
                  <c:v>786</c:v>
                </c:pt>
                <c:pt idx="9">
                  <c:v>727</c:v>
                </c:pt>
                <c:pt idx="10">
                  <c:v>1060</c:v>
                </c:pt>
                <c:pt idx="11">
                  <c:v>1076</c:v>
                </c:pt>
              </c:numCache>
            </c:numRef>
          </c:val>
          <c:smooth val="0"/>
          <c:extLst>
            <c:ext xmlns:c16="http://schemas.microsoft.com/office/drawing/2014/chart" uri="{C3380CC4-5D6E-409C-BE32-E72D297353CC}">
              <c16:uniqueId val="{00000002-84D0-48AF-B76D-1E87C76B27A3}"/>
            </c:ext>
          </c:extLst>
        </c:ser>
        <c:ser>
          <c:idx val="3"/>
          <c:order val="3"/>
          <c:tx>
            <c:strRef>
              <c:f>'Marcas y NC'!$I$155:$J$155</c:f>
              <c:strCache>
                <c:ptCount val="1"/>
                <c:pt idx="0">
                  <c:v>2024</c:v>
                </c:pt>
              </c:strCache>
            </c:strRef>
          </c:tx>
          <c:spPr>
            <a:ln w="28575" cap="rnd">
              <a:solidFill>
                <a:schemeClr val="tx1"/>
              </a:solidFill>
              <a:round/>
            </a:ln>
            <a:effectLst/>
          </c:spPr>
          <c:marker>
            <c:symbol val="circle"/>
            <c:size val="6"/>
            <c:spPr>
              <a:solidFill>
                <a:schemeClr val="tx1"/>
              </a:solidFill>
              <a:ln w="9525">
                <a:solidFill>
                  <a:schemeClr val="tx1"/>
                </a:solidFill>
              </a:ln>
              <a:effectLst/>
            </c:spPr>
          </c:marker>
          <c:cat>
            <c:strRef>
              <c:f>'Marcas y NC'!$C$157:$C$168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'Marcas y NC'!$I$157:$I$168</c:f>
              <c:numCache>
                <c:formatCode>#,##0</c:formatCode>
                <c:ptCount val="12"/>
                <c:pt idx="0">
                  <c:v>1066</c:v>
                </c:pt>
                <c:pt idx="1">
                  <c:v>887</c:v>
                </c:pt>
                <c:pt idx="2">
                  <c:v>754</c:v>
                </c:pt>
                <c:pt idx="3">
                  <c:v>664</c:v>
                </c:pt>
                <c:pt idx="4">
                  <c:v>635</c:v>
                </c:pt>
                <c:pt idx="5">
                  <c:v>1099</c:v>
                </c:pt>
                <c:pt idx="6">
                  <c:v>878</c:v>
                </c:pt>
                <c:pt idx="7">
                  <c:v>602</c:v>
                </c:pt>
                <c:pt idx="8">
                  <c:v>772</c:v>
                </c:pt>
                <c:pt idx="9">
                  <c:v>1416</c:v>
                </c:pt>
                <c:pt idx="10">
                  <c:v>976</c:v>
                </c:pt>
                <c:pt idx="11">
                  <c:v>1000</c:v>
                </c:pt>
              </c:numCache>
            </c:numRef>
          </c:val>
          <c:smooth val="0"/>
          <c:extLst>
            <c:ext xmlns:c16="http://schemas.microsoft.com/office/drawing/2014/chart" uri="{C3380CC4-5D6E-409C-BE32-E72D297353CC}">
              <c16:uniqueId val="{00000003-84D0-48AF-B76D-1E87C76B27A3}"/>
            </c:ext>
          </c:extLst>
        </c:ser>
        <c:dLbls>
          <c:showLegendKey val="0"/>
          <c:showVal val="0"/>
          <c:showCatName val="0"/>
          <c:showSerName val="0"/>
          <c:showPercent val="0"/>
          <c:showBubbleSize val="0"/>
        </c:dLbls>
        <c:marker val="1"/>
        <c:smooth val="0"/>
        <c:axId val="494790864"/>
        <c:axId val="494790536"/>
        <c:extLst/>
      </c:lineChart>
      <c:catAx>
        <c:axId val="49479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crossAx val="494790536"/>
        <c:crosses val="autoZero"/>
        <c:auto val="1"/>
        <c:lblAlgn val="ctr"/>
        <c:lblOffset val="100"/>
        <c:noMultiLvlLbl val="0"/>
      </c:catAx>
      <c:valAx>
        <c:axId val="494790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4790864"/>
        <c:crosses val="autoZero"/>
        <c:crossBetween val="between"/>
      </c:valAx>
      <c:spPr>
        <a:solidFill>
          <a:schemeClr val="bg1"/>
        </a:solidFill>
        <a:ln>
          <a:noFill/>
        </a:ln>
        <a:effectLst/>
      </c:spPr>
    </c:plotArea>
    <c:legend>
      <c:legendPos val="b"/>
      <c:layout>
        <c:manualLayout>
          <c:xMode val="edge"/>
          <c:yMode val="edge"/>
          <c:x val="0.10033169766822625"/>
          <c:y val="0.88788646702181095"/>
          <c:w val="0.5010068850089392"/>
          <c:h val="6.7319509589603171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rgbClr val="FFCCFF"/>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200" b="1" i="0" baseline="0">
                <a:solidFill>
                  <a:sysClr val="windowText" lastClr="000000"/>
                </a:solidFill>
                <a:effectLst/>
                <a:latin typeface="Arial" panose="020B0604020202020204" pitchFamily="34" charset="0"/>
                <a:cs typeface="Arial" panose="020B0604020202020204" pitchFamily="34" charset="0"/>
              </a:rPr>
              <a:t>Expedientes resueltos de Marcas Nacionales, 2024</a:t>
            </a:r>
            <a:endParaRPr lang="es-ES" sz="1200">
              <a:solidFill>
                <a:sysClr val="windowText" lastClr="000000"/>
              </a:solidFill>
              <a:effectLst/>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ES" sz="12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044187443780681"/>
          <c:y val="2.6615977550366023E-2"/>
        </c:manualLayout>
      </c:layout>
      <c:overlay val="0"/>
      <c:spPr>
        <a:noFill/>
        <a:ln>
          <a:noFill/>
        </a:ln>
        <a:effectLst/>
      </c:spPr>
    </c:title>
    <c:autoTitleDeleted val="0"/>
    <c:plotArea>
      <c:layout>
        <c:manualLayout>
          <c:layoutTarget val="inner"/>
          <c:xMode val="edge"/>
          <c:yMode val="edge"/>
          <c:x val="8.5523518370288432E-2"/>
          <c:y val="0.11765639821338122"/>
          <c:w val="0.4910590214611541"/>
          <c:h val="0.82532393977068674"/>
        </c:manualLayout>
      </c:layout>
      <c:pieChart>
        <c:varyColors val="1"/>
        <c:ser>
          <c:idx val="3"/>
          <c:order val="0"/>
          <c:dPt>
            <c:idx val="0"/>
            <c:bubble3D val="0"/>
            <c:spPr>
              <a:solidFill>
                <a:srgbClr val="DCB9FF"/>
              </a:solidFill>
              <a:ln w="19050">
                <a:solidFill>
                  <a:schemeClr val="lt1"/>
                </a:solidFill>
              </a:ln>
              <a:effectLst/>
            </c:spPr>
            <c:extLst>
              <c:ext xmlns:c16="http://schemas.microsoft.com/office/drawing/2014/chart" uri="{C3380CC4-5D6E-409C-BE32-E72D297353CC}">
                <c16:uniqueId val="{00000001-C4F8-4390-B007-284D8C2974F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4F8-4390-B007-284D8C2974FA}"/>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C4F8-4390-B007-284D8C2974F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4F8-4390-B007-284D8C2974FA}"/>
              </c:ext>
            </c:extLst>
          </c:dPt>
          <c:dLbls>
            <c:dLbl>
              <c:idx val="0"/>
              <c:layout>
                <c:manualLayout>
                  <c:x val="0.13066358859603316"/>
                  <c:y val="-0.24548047219786073"/>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26307587902099"/>
                      <c:h val="0.21838933516641268"/>
                    </c:manualLayout>
                  </c15:layout>
                </c:ext>
                <c:ext xmlns:c16="http://schemas.microsoft.com/office/drawing/2014/chart" uri="{C3380CC4-5D6E-409C-BE32-E72D297353CC}">
                  <c16:uniqueId val="{00000001-C4F8-4390-B007-284D8C2974FA}"/>
                </c:ext>
              </c:extLst>
            </c:dLbl>
            <c:dLbl>
              <c:idx val="1"/>
              <c:layout>
                <c:manualLayout>
                  <c:x val="9.0431028534739999E-2"/>
                  <c:y val="7.800018302850704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4F8-4390-B007-284D8C2974FA}"/>
                </c:ext>
              </c:extLst>
            </c:dLbl>
            <c:dLbl>
              <c:idx val="2"/>
              <c:layout>
                <c:manualLayout>
                  <c:x val="5.8058105827106202E-2"/>
                  <c:y val="0.14525896787290835"/>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C4F8-4390-B007-284D8C2974FA}"/>
                </c:ext>
              </c:extLst>
            </c:dLbl>
            <c:dLbl>
              <c:idx val="3"/>
              <c:delete val="1"/>
              <c:extLst>
                <c:ext xmlns:c15="http://schemas.microsoft.com/office/drawing/2012/chart" uri="{CE6537A1-D6FC-4f65-9D91-7224C49458BB}"/>
                <c:ext xmlns:c16="http://schemas.microsoft.com/office/drawing/2014/chart" uri="{C3380CC4-5D6E-409C-BE32-E72D297353CC}">
                  <c16:uniqueId val="{00000007-C4F8-4390-B007-284D8C2974F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'Marcas y NC'!$F$87:$F$90</c:f>
              <c:strCache>
                <c:ptCount val="4"/>
                <c:pt idx="0">
                  <c:v>Concesiones</c:v>
                </c:pt>
                <c:pt idx="1">
                  <c:v>Denegaciones</c:v>
                </c:pt>
                <c:pt idx="2">
                  <c:v>Desistimientos</c:v>
                </c:pt>
                <c:pt idx="3">
                  <c:v>Anuladas</c:v>
                </c:pt>
              </c:strCache>
            </c:strRef>
          </c:cat>
          <c:val>
            <c:numRef>
              <c:f>'Marcas y NC'!$G$87:$G$90</c:f>
              <c:numCache>
                <c:formatCode>#,##0</c:formatCode>
                <c:ptCount val="4"/>
                <c:pt idx="0">
                  <c:v>33601</c:v>
                </c:pt>
                <c:pt idx="1">
                  <c:v>4541</c:v>
                </c:pt>
                <c:pt idx="2">
                  <c:v>958</c:v>
                </c:pt>
                <c:pt idx="3" formatCode="General">
                  <c:v>0</c:v>
                </c:pt>
              </c:numCache>
            </c:numRef>
          </c:val>
          <c:extLst>
            <c:ext xmlns:c16="http://schemas.microsoft.com/office/drawing/2014/chart" uri="{C3380CC4-5D6E-409C-BE32-E72D297353CC}">
              <c16:uniqueId val="{00000008-C4F8-4390-B007-284D8C2974FA}"/>
            </c:ext>
          </c:extLst>
        </c:ser>
        <c:dLbls>
          <c:showLegendKey val="0"/>
          <c:showVal val="0"/>
          <c:showCatName val="0"/>
          <c:showSerName val="0"/>
          <c:showPercent val="0"/>
          <c:showBubbleSize val="0"/>
          <c:showLeaderLines val="1"/>
        </c:dLbls>
        <c:firstSliceAng val="98"/>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chart" Target="../charts/chart35.xml"/><Relationship Id="rId4"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chart" Target="../charts/chart36.xml"/><Relationship Id="rId4" Type="http://schemas.openxmlformats.org/officeDocument/2006/relationships/chart" Target="../charts/chart3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chart" Target="../charts/chart38.xml"/><Relationship Id="rId4" Type="http://schemas.openxmlformats.org/officeDocument/2006/relationships/chart" Target="../charts/chart39.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chart" Target="../charts/chart40.xml"/><Relationship Id="rId4" Type="http://schemas.openxmlformats.org/officeDocument/2006/relationships/chart" Target="../charts/chart41.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chart" Target="../charts/chart42.xml"/><Relationship Id="rId1" Type="http://schemas.openxmlformats.org/officeDocument/2006/relationships/image" Target="../media/image24.jpeg"/><Relationship Id="rId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chart" Target="../charts/chart44.xml"/><Relationship Id="rId4"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chart" Target="../charts/chart12.xml"/><Relationship Id="rId18" Type="http://schemas.openxmlformats.org/officeDocument/2006/relationships/chart" Target="../charts/chart15.xml"/><Relationship Id="rId3" Type="http://schemas.openxmlformats.org/officeDocument/2006/relationships/image" Target="../media/image3.jpeg"/><Relationship Id="rId7" Type="http://schemas.openxmlformats.org/officeDocument/2006/relationships/chart" Target="../charts/chart8.xml"/><Relationship Id="rId12" Type="http://schemas.openxmlformats.org/officeDocument/2006/relationships/chart" Target="../charts/chart11.xml"/><Relationship Id="rId17" Type="http://schemas.openxmlformats.org/officeDocument/2006/relationships/chart" Target="../charts/chart14.xml"/><Relationship Id="rId2" Type="http://schemas.openxmlformats.org/officeDocument/2006/relationships/chart" Target="../charts/chart6.xml"/><Relationship Id="rId16" Type="http://schemas.openxmlformats.org/officeDocument/2006/relationships/chart" Target="../charts/chart13.xml"/><Relationship Id="rId1" Type="http://schemas.openxmlformats.org/officeDocument/2006/relationships/chart" Target="../charts/chart5.xml"/><Relationship Id="rId6" Type="http://schemas.openxmlformats.org/officeDocument/2006/relationships/image" Target="../media/image5.jpeg"/><Relationship Id="rId11" Type="http://schemas.openxmlformats.org/officeDocument/2006/relationships/chart" Target="../charts/chart10.xml"/><Relationship Id="rId5" Type="http://schemas.openxmlformats.org/officeDocument/2006/relationships/chart" Target="../charts/chart7.xml"/><Relationship Id="rId15" Type="http://schemas.openxmlformats.org/officeDocument/2006/relationships/image" Target="../media/image8.jpeg"/><Relationship Id="rId10" Type="http://schemas.openxmlformats.org/officeDocument/2006/relationships/image" Target="../media/image2.jpeg"/><Relationship Id="rId19" Type="http://schemas.openxmlformats.org/officeDocument/2006/relationships/chart" Target="../charts/chart16.xml"/><Relationship Id="rId4" Type="http://schemas.openxmlformats.org/officeDocument/2006/relationships/image" Target="../media/image4.jpeg"/><Relationship Id="rId9" Type="http://schemas.openxmlformats.org/officeDocument/2006/relationships/chart" Target="../charts/chart9.xml"/><Relationship Id="rId1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chart" Target="../charts/chart17.xml"/><Relationship Id="rId5" Type="http://schemas.openxmlformats.org/officeDocument/2006/relationships/chart" Target="../charts/chart19.xml"/><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chart" Target="../charts/chart24.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3.xml"/><Relationship Id="rId5" Type="http://schemas.openxmlformats.org/officeDocument/2006/relationships/image" Target="../media/image2.jpeg"/><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7.xml"/><Relationship Id="rId7" Type="http://schemas.openxmlformats.org/officeDocument/2006/relationships/image" Target="../media/image15.jpeg"/><Relationship Id="rId2" Type="http://schemas.openxmlformats.org/officeDocument/2006/relationships/image" Target="../media/image2.jpeg"/><Relationship Id="rId1" Type="http://schemas.openxmlformats.org/officeDocument/2006/relationships/image" Target="../media/image13.jpeg"/><Relationship Id="rId6" Type="http://schemas.openxmlformats.org/officeDocument/2006/relationships/image" Target="../media/image14.jpeg"/><Relationship Id="rId5" Type="http://schemas.openxmlformats.org/officeDocument/2006/relationships/chart" Target="../charts/chart29.xml"/><Relationship Id="rId10" Type="http://schemas.openxmlformats.org/officeDocument/2006/relationships/chart" Target="../charts/chart32.xml"/><Relationship Id="rId4" Type="http://schemas.openxmlformats.org/officeDocument/2006/relationships/chart" Target="../charts/chart28.xml"/><Relationship Id="rId9"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oneCellAnchor>
    <xdr:from>
      <xdr:col>0</xdr:col>
      <xdr:colOff>47625</xdr:colOff>
      <xdr:row>0</xdr:row>
      <xdr:rowOff>57150</xdr:rowOff>
    </xdr:from>
    <xdr:ext cx="2952750" cy="661823"/>
    <xdr:pic>
      <xdr:nvPicPr>
        <xdr:cNvPr id="3" name="Imagen 2"/>
        <xdr:cNvPicPr>
          <a:picLocks noChangeAspect="1"/>
        </xdr:cNvPicPr>
      </xdr:nvPicPr>
      <xdr:blipFill>
        <a:blip xmlns:r="http://schemas.openxmlformats.org/officeDocument/2006/relationships" r:embed="rId1"/>
        <a:stretch>
          <a:fillRect/>
        </a:stretch>
      </xdr:blipFill>
      <xdr:spPr>
        <a:xfrm>
          <a:off x="47625" y="57150"/>
          <a:ext cx="2952750" cy="66182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666750</xdr:colOff>
      <xdr:row>25</xdr:row>
      <xdr:rowOff>0</xdr:rowOff>
    </xdr:from>
    <xdr:to>
      <xdr:col>9</xdr:col>
      <xdr:colOff>38101</xdr:colOff>
      <xdr:row>44</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xdr:colOff>
      <xdr:row>72</xdr:row>
      <xdr:rowOff>28575</xdr:rowOff>
    </xdr:from>
    <xdr:to>
      <xdr:col>8</xdr:col>
      <xdr:colOff>590550</xdr:colOff>
      <xdr:row>87</xdr:row>
      <xdr:rowOff>38100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57150</xdr:colOff>
      <xdr:row>0</xdr:row>
      <xdr:rowOff>28575</xdr:rowOff>
    </xdr:from>
    <xdr:to>
      <xdr:col>4</xdr:col>
      <xdr:colOff>142875</xdr:colOff>
      <xdr:row>2</xdr:row>
      <xdr:rowOff>57150</xdr:rowOff>
    </xdr:to>
    <xdr:pic>
      <xdr:nvPicPr>
        <xdr:cNvPr id="8" name="Imagen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28575"/>
          <a:ext cx="2076450" cy="523875"/>
        </a:xfrm>
        <a:prstGeom prst="rect">
          <a:avLst/>
        </a:prstGeom>
      </xdr:spPr>
    </xdr:pic>
    <xdr:clientData/>
  </xdr:twoCellAnchor>
  <xdr:twoCellAnchor editAs="oneCell">
    <xdr:from>
      <xdr:col>0</xdr:col>
      <xdr:colOff>57151</xdr:colOff>
      <xdr:row>47</xdr:row>
      <xdr:rowOff>38100</xdr:rowOff>
    </xdr:from>
    <xdr:to>
      <xdr:col>3</xdr:col>
      <xdr:colOff>752476</xdr:colOff>
      <xdr:row>49</xdr:row>
      <xdr:rowOff>9525</xdr:rowOff>
    </xdr:to>
    <xdr:pic>
      <xdr:nvPicPr>
        <xdr:cNvPr id="10" name="Imagen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1" y="9991725"/>
          <a:ext cx="1905000" cy="466725"/>
        </a:xfrm>
        <a:prstGeom prst="rect">
          <a:avLst/>
        </a:prstGeom>
      </xdr:spPr>
    </xdr:pic>
    <xdr:clientData/>
  </xdr:twoCellAnchor>
  <xdr:twoCellAnchor>
    <xdr:from>
      <xdr:col>2</xdr:col>
      <xdr:colOff>472440</xdr:colOff>
      <xdr:row>88</xdr:row>
      <xdr:rowOff>66674</xdr:rowOff>
    </xdr:from>
    <xdr:to>
      <xdr:col>8</xdr:col>
      <xdr:colOff>681990</xdr:colOff>
      <xdr:row>103</xdr:row>
      <xdr:rowOff>66675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704849</xdr:colOff>
      <xdr:row>24</xdr:row>
      <xdr:rowOff>142875</xdr:rowOff>
    </xdr:from>
    <xdr:to>
      <xdr:col>8</xdr:col>
      <xdr:colOff>752474</xdr:colOff>
      <xdr:row>43</xdr:row>
      <xdr:rowOff>47625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57151</xdr:colOff>
      <xdr:row>0</xdr:row>
      <xdr:rowOff>38100</xdr:rowOff>
    </xdr:from>
    <xdr:to>
      <xdr:col>4</xdr:col>
      <xdr:colOff>9526</xdr:colOff>
      <xdr:row>2</xdr:row>
      <xdr:rowOff>67041</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1" y="38100"/>
          <a:ext cx="2019300" cy="524241"/>
        </a:xfrm>
        <a:prstGeom prst="rect">
          <a:avLst/>
        </a:prstGeom>
      </xdr:spPr>
    </xdr:pic>
    <xdr:clientData/>
  </xdr:twoCellAnchor>
  <xdr:twoCellAnchor editAs="oneCell">
    <xdr:from>
      <xdr:col>0</xdr:col>
      <xdr:colOff>114300</xdr:colOff>
      <xdr:row>47</xdr:row>
      <xdr:rowOff>47625</xdr:rowOff>
    </xdr:from>
    <xdr:to>
      <xdr:col>4</xdr:col>
      <xdr:colOff>138640</xdr:colOff>
      <xdr:row>49</xdr:row>
      <xdr:rowOff>161925</xdr:rowOff>
    </xdr:to>
    <xdr:pic>
      <xdr:nvPicPr>
        <xdr:cNvPr id="8" name="Imagen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10858500"/>
          <a:ext cx="2091265" cy="495300"/>
        </a:xfrm>
        <a:prstGeom prst="rect">
          <a:avLst/>
        </a:prstGeom>
      </xdr:spPr>
    </xdr:pic>
    <xdr:clientData/>
  </xdr:twoCellAnchor>
  <xdr:twoCellAnchor>
    <xdr:from>
      <xdr:col>2</xdr:col>
      <xdr:colOff>838200</xdr:colOff>
      <xdr:row>72</xdr:row>
      <xdr:rowOff>104775</xdr:rowOff>
    </xdr:from>
    <xdr:to>
      <xdr:col>9</xdr:col>
      <xdr:colOff>19050</xdr:colOff>
      <xdr:row>91</xdr:row>
      <xdr:rowOff>38100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796924</xdr:colOff>
      <xdr:row>25</xdr:row>
      <xdr:rowOff>98424</xdr:rowOff>
    </xdr:from>
    <xdr:to>
      <xdr:col>7</xdr:col>
      <xdr:colOff>673100</xdr:colOff>
      <xdr:row>44</xdr:row>
      <xdr:rowOff>133350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xdr:colOff>
      <xdr:row>0</xdr:row>
      <xdr:rowOff>38100</xdr:rowOff>
    </xdr:from>
    <xdr:to>
      <xdr:col>3</xdr:col>
      <xdr:colOff>76200</xdr:colOff>
      <xdr:row>2</xdr:row>
      <xdr:rowOff>71184</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38100"/>
          <a:ext cx="2038350" cy="528384"/>
        </a:xfrm>
        <a:prstGeom prst="rect">
          <a:avLst/>
        </a:prstGeom>
      </xdr:spPr>
    </xdr:pic>
    <xdr:clientData/>
  </xdr:twoCellAnchor>
  <xdr:twoCellAnchor editAs="oneCell">
    <xdr:from>
      <xdr:col>0</xdr:col>
      <xdr:colOff>95250</xdr:colOff>
      <xdr:row>47</xdr:row>
      <xdr:rowOff>60324</xdr:rowOff>
    </xdr:from>
    <xdr:to>
      <xdr:col>3</xdr:col>
      <xdr:colOff>383614</xdr:colOff>
      <xdr:row>50</xdr:row>
      <xdr:rowOff>76199</xdr:rowOff>
    </xdr:to>
    <xdr:pic>
      <xdr:nvPicPr>
        <xdr:cNvPr id="8" name="Imagen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11042649"/>
          <a:ext cx="2288614" cy="587375"/>
        </a:xfrm>
        <a:prstGeom prst="rect">
          <a:avLst/>
        </a:prstGeom>
      </xdr:spPr>
    </xdr:pic>
    <xdr:clientData/>
  </xdr:twoCellAnchor>
  <xdr:twoCellAnchor>
    <xdr:from>
      <xdr:col>2</xdr:col>
      <xdr:colOff>38101</xdr:colOff>
      <xdr:row>72</xdr:row>
      <xdr:rowOff>85723</xdr:rowOff>
    </xdr:from>
    <xdr:to>
      <xdr:col>7</xdr:col>
      <xdr:colOff>838201</xdr:colOff>
      <xdr:row>91</xdr:row>
      <xdr:rowOff>152400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682625</xdr:colOff>
      <xdr:row>24</xdr:row>
      <xdr:rowOff>171450</xdr:rowOff>
    </xdr:from>
    <xdr:to>
      <xdr:col>9</xdr:col>
      <xdr:colOff>15875</xdr:colOff>
      <xdr:row>43</xdr:row>
      <xdr:rowOff>31750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0</xdr:row>
      <xdr:rowOff>38100</xdr:rowOff>
    </xdr:from>
    <xdr:to>
      <xdr:col>4</xdr:col>
      <xdr:colOff>19050</xdr:colOff>
      <xdr:row>2</xdr:row>
      <xdr:rowOff>28575</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38100"/>
          <a:ext cx="2009775" cy="485775"/>
        </a:xfrm>
        <a:prstGeom prst="rect">
          <a:avLst/>
        </a:prstGeom>
      </xdr:spPr>
    </xdr:pic>
    <xdr:clientData/>
  </xdr:twoCellAnchor>
  <xdr:twoCellAnchor editAs="oneCell">
    <xdr:from>
      <xdr:col>0</xdr:col>
      <xdr:colOff>161925</xdr:colOff>
      <xdr:row>47</xdr:row>
      <xdr:rowOff>66675</xdr:rowOff>
    </xdr:from>
    <xdr:to>
      <xdr:col>4</xdr:col>
      <xdr:colOff>218015</xdr:colOff>
      <xdr:row>50</xdr:row>
      <xdr:rowOff>9525</xdr:rowOff>
    </xdr:to>
    <xdr:pic>
      <xdr:nvPicPr>
        <xdr:cNvPr id="6" name="Imagen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10439400"/>
          <a:ext cx="2094440" cy="514350"/>
        </a:xfrm>
        <a:prstGeom prst="rect">
          <a:avLst/>
        </a:prstGeom>
      </xdr:spPr>
    </xdr:pic>
    <xdr:clientData/>
  </xdr:twoCellAnchor>
  <xdr:twoCellAnchor>
    <xdr:from>
      <xdr:col>2</xdr:col>
      <xdr:colOff>685799</xdr:colOff>
      <xdr:row>73</xdr:row>
      <xdr:rowOff>85724</xdr:rowOff>
    </xdr:from>
    <xdr:to>
      <xdr:col>9</xdr:col>
      <xdr:colOff>66674</xdr:colOff>
      <xdr:row>93</xdr:row>
      <xdr:rowOff>28575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76201</xdr:colOff>
      <xdr:row>0</xdr:row>
      <xdr:rowOff>57151</xdr:rowOff>
    </xdr:from>
    <xdr:to>
      <xdr:col>3</xdr:col>
      <xdr:colOff>809625</xdr:colOff>
      <xdr:row>2</xdr:row>
      <xdr:rowOff>57150</xdr:rowOff>
    </xdr:to>
    <xdr:pic>
      <xdr:nvPicPr>
        <xdr:cNvPr id="5"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57151"/>
          <a:ext cx="1971674" cy="495299"/>
        </a:xfrm>
        <a:prstGeom prst="rect">
          <a:avLst/>
        </a:prstGeom>
      </xdr:spPr>
    </xdr:pic>
    <xdr:clientData/>
  </xdr:twoCellAnchor>
  <xdr:twoCellAnchor>
    <xdr:from>
      <xdr:col>2</xdr:col>
      <xdr:colOff>647700</xdr:colOff>
      <xdr:row>25</xdr:row>
      <xdr:rowOff>47624</xdr:rowOff>
    </xdr:from>
    <xdr:to>
      <xdr:col>8</xdr:col>
      <xdr:colOff>657226</xdr:colOff>
      <xdr:row>43</xdr:row>
      <xdr:rowOff>95250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66676</xdr:colOff>
      <xdr:row>47</xdr:row>
      <xdr:rowOff>47625</xdr:rowOff>
    </xdr:from>
    <xdr:to>
      <xdr:col>3</xdr:col>
      <xdr:colOff>790576</xdr:colOff>
      <xdr:row>49</xdr:row>
      <xdr:rowOff>176029</xdr:rowOff>
    </xdr:to>
    <xdr:pic>
      <xdr:nvPicPr>
        <xdr:cNvPr id="11" name="Imagen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6" y="9677400"/>
          <a:ext cx="1962150" cy="509404"/>
        </a:xfrm>
        <a:prstGeom prst="rect">
          <a:avLst/>
        </a:prstGeom>
      </xdr:spPr>
    </xdr:pic>
    <xdr:clientData/>
  </xdr:twoCellAnchor>
  <xdr:twoCellAnchor>
    <xdr:from>
      <xdr:col>2</xdr:col>
      <xdr:colOff>733425</xdr:colOff>
      <xdr:row>72</xdr:row>
      <xdr:rowOff>114299</xdr:rowOff>
    </xdr:from>
    <xdr:to>
      <xdr:col>8</xdr:col>
      <xdr:colOff>742951</xdr:colOff>
      <xdr:row>91</xdr:row>
      <xdr:rowOff>114300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876300</xdr:colOff>
      <xdr:row>25</xdr:row>
      <xdr:rowOff>28575</xdr:rowOff>
    </xdr:from>
    <xdr:to>
      <xdr:col>8</xdr:col>
      <xdr:colOff>171450</xdr:colOff>
      <xdr:row>43</xdr:row>
      <xdr:rowOff>133350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xdr:colOff>
      <xdr:row>0</xdr:row>
      <xdr:rowOff>28576</xdr:rowOff>
    </xdr:from>
    <xdr:to>
      <xdr:col>3</xdr:col>
      <xdr:colOff>228600</xdr:colOff>
      <xdr:row>2</xdr:row>
      <xdr:rowOff>12190</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28576"/>
          <a:ext cx="2085975" cy="478914"/>
        </a:xfrm>
        <a:prstGeom prst="rect">
          <a:avLst/>
        </a:prstGeom>
      </xdr:spPr>
    </xdr:pic>
    <xdr:clientData/>
  </xdr:twoCellAnchor>
  <xdr:twoCellAnchor editAs="oneCell">
    <xdr:from>
      <xdr:col>0</xdr:col>
      <xdr:colOff>161925</xdr:colOff>
      <xdr:row>47</xdr:row>
      <xdr:rowOff>85725</xdr:rowOff>
    </xdr:from>
    <xdr:to>
      <xdr:col>3</xdr:col>
      <xdr:colOff>205628</xdr:colOff>
      <xdr:row>49</xdr:row>
      <xdr:rowOff>175630</xdr:rowOff>
    </xdr:to>
    <xdr:pic>
      <xdr:nvPicPr>
        <xdr:cNvPr id="8" name="Imagen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10753725"/>
          <a:ext cx="1939178" cy="470905"/>
        </a:xfrm>
        <a:prstGeom prst="rect">
          <a:avLst/>
        </a:prstGeom>
      </xdr:spPr>
    </xdr:pic>
    <xdr:clientData/>
  </xdr:twoCellAnchor>
  <xdr:twoCellAnchor>
    <xdr:from>
      <xdr:col>2</xdr:col>
      <xdr:colOff>161926</xdr:colOff>
      <xdr:row>73</xdr:row>
      <xdr:rowOff>95249</xdr:rowOff>
    </xdr:from>
    <xdr:to>
      <xdr:col>8</xdr:col>
      <xdr:colOff>76200</xdr:colOff>
      <xdr:row>92</xdr:row>
      <xdr:rowOff>104774</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0</xdr:col>
      <xdr:colOff>47625</xdr:colOff>
      <xdr:row>0</xdr:row>
      <xdr:rowOff>38100</xdr:rowOff>
    </xdr:from>
    <xdr:ext cx="2066925" cy="521445"/>
    <xdr:pic>
      <xdr:nvPicPr>
        <xdr:cNvPr id="5" name="Imagen 4"/>
        <xdr:cNvPicPr>
          <a:picLocks noChangeAspect="1"/>
        </xdr:cNvPicPr>
      </xdr:nvPicPr>
      <xdr:blipFill>
        <a:blip xmlns:r="http://schemas.openxmlformats.org/officeDocument/2006/relationships" r:embed="rId1"/>
        <a:stretch>
          <a:fillRect/>
        </a:stretch>
      </xdr:blipFill>
      <xdr:spPr>
        <a:xfrm>
          <a:off x="47625" y="38100"/>
          <a:ext cx="2066925" cy="52144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7</xdr:col>
      <xdr:colOff>428625</xdr:colOff>
      <xdr:row>1</xdr:row>
      <xdr:rowOff>133351</xdr:rowOff>
    </xdr:from>
    <xdr:to>
      <xdr:col>9</xdr:col>
      <xdr:colOff>276225</xdr:colOff>
      <xdr:row>26</xdr:row>
      <xdr:rowOff>19051</xdr:rowOff>
    </xdr:to>
    <mc:AlternateContent xmlns:mc="http://schemas.openxmlformats.org/markup-compatibility/2006" xmlns:a14="http://schemas.microsoft.com/office/drawing/2010/main">
      <mc:Choice Requires="a14">
        <xdr:graphicFrame macro="">
          <xdr:nvGraphicFramePr>
            <xdr:cNvPr id="2" name="Año"/>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6534150" y="333376"/>
              <a:ext cx="1828800" cy="47244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190500</xdr:colOff>
      <xdr:row>21</xdr:row>
      <xdr:rowOff>152401</xdr:rowOff>
    </xdr:from>
    <xdr:to>
      <xdr:col>6</xdr:col>
      <xdr:colOff>842010</xdr:colOff>
      <xdr:row>32</xdr:row>
      <xdr:rowOff>104776</xdr:rowOff>
    </xdr:to>
    <mc:AlternateContent xmlns:mc="http://schemas.openxmlformats.org/markup-compatibility/2006" xmlns:a14="http://schemas.microsoft.com/office/drawing/2010/main">
      <mc:Choice Requires="a14">
        <xdr:graphicFrame macro="">
          <xdr:nvGraphicFramePr>
            <xdr:cNvPr id="4" name="Tipo 1"/>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4362450" y="4200526"/>
              <a:ext cx="1828800" cy="20574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12</xdr:col>
      <xdr:colOff>519112</xdr:colOff>
      <xdr:row>1</xdr:row>
      <xdr:rowOff>9525</xdr:rowOff>
    </xdr:from>
    <xdr:to>
      <xdr:col>19</xdr:col>
      <xdr:colOff>619125</xdr:colOff>
      <xdr:row>14</xdr:row>
      <xdr:rowOff>28575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295274</xdr:colOff>
      <xdr:row>0</xdr:row>
      <xdr:rowOff>188167</xdr:rowOff>
    </xdr:from>
    <xdr:to>
      <xdr:col>17</xdr:col>
      <xdr:colOff>150232</xdr:colOff>
      <xdr:row>26</xdr:row>
      <xdr:rowOff>85725</xdr:rowOff>
    </xdr:to>
    <xdr:pic>
      <xdr:nvPicPr>
        <xdr:cNvPr id="2" name="Imagen 1"/>
        <xdr:cNvPicPr>
          <a:picLocks noChangeAspect="1"/>
        </xdr:cNvPicPr>
      </xdr:nvPicPr>
      <xdr:blipFill>
        <a:blip xmlns:r="http://schemas.openxmlformats.org/officeDocument/2006/relationships" r:embed="rId1"/>
        <a:stretch>
          <a:fillRect/>
        </a:stretch>
      </xdr:blipFill>
      <xdr:spPr>
        <a:xfrm>
          <a:off x="295274" y="188167"/>
          <a:ext cx="12808958" cy="4850558"/>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453390</xdr:colOff>
      <xdr:row>0</xdr:row>
      <xdr:rowOff>114300</xdr:rowOff>
    </xdr:from>
    <xdr:to>
      <xdr:col>14</xdr:col>
      <xdr:colOff>381000</xdr:colOff>
      <xdr:row>22</xdr:row>
      <xdr:rowOff>180975</xdr:rowOff>
    </xdr:to>
    <mc:AlternateContent xmlns:mc="http://schemas.openxmlformats.org/markup-compatibility/2006" xmlns:a14="http://schemas.microsoft.com/office/drawing/2010/main">
      <mc:Choice Requires="a14">
        <xdr:graphicFrame macro="">
          <xdr:nvGraphicFramePr>
            <xdr:cNvPr id="2" name="Año 2"/>
            <xdr:cNvGraphicFramePr/>
          </xdr:nvGraphicFramePr>
          <xdr:xfrm>
            <a:off x="0" y="0"/>
            <a:ext cx="0" cy="0"/>
          </xdr:xfrm>
          <a:graphic>
            <a:graphicData uri="http://schemas.microsoft.com/office/drawing/2010/slicer">
              <sle:slicer xmlns:sle="http://schemas.microsoft.com/office/drawing/2010/slicer" name="Año 2"/>
            </a:graphicData>
          </a:graphic>
        </xdr:graphicFrame>
      </mc:Choice>
      <mc:Fallback xmlns="">
        <xdr:sp macro="" textlink="">
          <xdr:nvSpPr>
            <xdr:cNvPr id="0" name=""/>
            <xdr:cNvSpPr>
              <a:spLocks noTextEdit="1"/>
            </xdr:cNvSpPr>
          </xdr:nvSpPr>
          <xdr:spPr>
            <a:xfrm>
              <a:off x="12073890" y="114300"/>
              <a:ext cx="1756410" cy="47244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276225</xdr:colOff>
      <xdr:row>0</xdr:row>
      <xdr:rowOff>542926</xdr:rowOff>
    </xdr:from>
    <xdr:to>
      <xdr:col>18</xdr:col>
      <xdr:colOff>203835</xdr:colOff>
      <xdr:row>11</xdr:row>
      <xdr:rowOff>121921</xdr:rowOff>
    </xdr:to>
    <mc:AlternateContent xmlns:mc="http://schemas.openxmlformats.org/markup-compatibility/2006" xmlns:a14="http://schemas.microsoft.com/office/drawing/2010/main">
      <mc:Choice Requires="a14">
        <xdr:graphicFrame macro="">
          <xdr:nvGraphicFramePr>
            <xdr:cNvPr id="4" name="Tipo"/>
            <xdr:cNvGraphicFramePr/>
          </xdr:nvGraphicFramePr>
          <xdr:xfrm>
            <a:off x="0" y="0"/>
            <a:ext cx="0" cy="0"/>
          </xdr:xfrm>
          <a:graphic>
            <a:graphicData uri="http://schemas.microsoft.com/office/drawing/2010/slicer">
              <sle:slicer xmlns:sle="http://schemas.microsoft.com/office/drawing/2010/slicer" name="Tipo"/>
            </a:graphicData>
          </a:graphic>
        </xdr:graphicFrame>
      </mc:Choice>
      <mc:Fallback xmlns="">
        <xdr:sp macro="" textlink="">
          <xdr:nvSpPr>
            <xdr:cNvPr id="0" name=""/>
            <xdr:cNvSpPr>
              <a:spLocks noTextEdit="1"/>
            </xdr:cNvSpPr>
          </xdr:nvSpPr>
          <xdr:spPr>
            <a:xfrm>
              <a:off x="11744325" y="542926"/>
              <a:ext cx="1756410" cy="213169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oneCellAnchor>
    <xdr:from>
      <xdr:col>0</xdr:col>
      <xdr:colOff>32972</xdr:colOff>
      <xdr:row>0</xdr:row>
      <xdr:rowOff>35170</xdr:rowOff>
    </xdr:from>
    <xdr:ext cx="1945298" cy="472098"/>
    <xdr:pic>
      <xdr:nvPicPr>
        <xdr:cNvPr id="5" name="Imagen 4"/>
        <xdr:cNvPicPr>
          <a:picLocks noChangeAspect="1"/>
        </xdr:cNvPicPr>
      </xdr:nvPicPr>
      <xdr:blipFill>
        <a:blip xmlns:r="http://schemas.openxmlformats.org/officeDocument/2006/relationships" r:embed="rId1"/>
        <a:stretch>
          <a:fillRect/>
        </a:stretch>
      </xdr:blipFill>
      <xdr:spPr>
        <a:xfrm>
          <a:off x="32972" y="35170"/>
          <a:ext cx="1945298" cy="47209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70800</xdr:colOff>
      <xdr:row>38</xdr:row>
      <xdr:rowOff>77756</xdr:rowOff>
    </xdr:from>
    <xdr:to>
      <xdr:col>13</xdr:col>
      <xdr:colOff>1052523</xdr:colOff>
      <xdr:row>61</xdr:row>
      <xdr:rowOff>165230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26721</xdr:colOff>
      <xdr:row>12</xdr:row>
      <xdr:rowOff>106915</xdr:rowOff>
    </xdr:from>
    <xdr:to>
      <xdr:col>13</xdr:col>
      <xdr:colOff>1037059</xdr:colOff>
      <xdr:row>33</xdr:row>
      <xdr:rowOff>204108</xdr:rowOff>
    </xdr:to>
    <mc:AlternateContent xmlns:mc="http://schemas.openxmlformats.org/markup-compatibility/2006" xmlns:a14="http://schemas.microsoft.com/office/drawing/2010/main">
      <mc:Choice Requires="a14">
        <xdr:graphicFrame macro="">
          <xdr:nvGraphicFramePr>
            <xdr:cNvPr id="9" name="Año 1"/>
            <xdr:cNvGraphicFramePr/>
          </xdr:nvGraphicFramePr>
          <xdr:xfrm>
            <a:off x="0" y="0"/>
            <a:ext cx="0" cy="0"/>
          </xdr:xfrm>
          <a:graphic>
            <a:graphicData uri="http://schemas.microsoft.com/office/drawing/2010/slicer">
              <sle:slicer xmlns:sle="http://schemas.microsoft.com/office/drawing/2010/slicer" name="Año 1"/>
            </a:graphicData>
          </a:graphic>
        </xdr:graphicFrame>
      </mc:Choice>
      <mc:Fallback xmlns="">
        <xdr:sp macro="" textlink="">
          <xdr:nvSpPr>
            <xdr:cNvPr id="0" name=""/>
            <xdr:cNvSpPr>
              <a:spLocks noTextEdit="1"/>
            </xdr:cNvSpPr>
          </xdr:nvSpPr>
          <xdr:spPr>
            <a:xfrm>
              <a:off x="8881083" y="3275435"/>
              <a:ext cx="1010338" cy="516099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29158</xdr:colOff>
      <xdr:row>5</xdr:row>
      <xdr:rowOff>29158</xdr:rowOff>
    </xdr:from>
    <xdr:to>
      <xdr:col>5</xdr:col>
      <xdr:colOff>651199</xdr:colOff>
      <xdr:row>11</xdr:row>
      <xdr:rowOff>320740</xdr:rowOff>
    </xdr:to>
    <mc:AlternateContent xmlns:mc="http://schemas.openxmlformats.org/markup-compatibility/2006" xmlns:a14="http://schemas.microsoft.com/office/drawing/2010/main">
      <mc:Choice Requires="a14">
        <xdr:graphicFrame macro="">
          <xdr:nvGraphicFramePr>
            <xdr:cNvPr id="10" name="Tipo 4"/>
            <xdr:cNvGraphicFramePr/>
          </xdr:nvGraphicFramePr>
          <xdr:xfrm>
            <a:off x="0" y="0"/>
            <a:ext cx="0" cy="0"/>
          </xdr:xfrm>
          <a:graphic>
            <a:graphicData uri="http://schemas.microsoft.com/office/drawing/2010/slicer">
              <sle:slicer xmlns:sle="http://schemas.microsoft.com/office/drawing/2010/slicer" name="Tipo 4"/>
            </a:graphicData>
          </a:graphic>
        </xdr:graphicFrame>
      </mc:Choice>
      <mc:Fallback xmlns="">
        <xdr:sp macro="" textlink="">
          <xdr:nvSpPr>
            <xdr:cNvPr id="0" name=""/>
            <xdr:cNvSpPr>
              <a:spLocks noTextEdit="1"/>
            </xdr:cNvSpPr>
          </xdr:nvSpPr>
          <xdr:spPr>
            <a:xfrm>
              <a:off x="1428750" y="1127449"/>
              <a:ext cx="2721429" cy="200219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0</xdr:col>
      <xdr:colOff>150812</xdr:colOff>
      <xdr:row>16</xdr:row>
      <xdr:rowOff>204107</xdr:rowOff>
    </xdr:from>
    <xdr:to>
      <xdr:col>12</xdr:col>
      <xdr:colOff>607219</xdr:colOff>
      <xdr:row>33</xdr:row>
      <xdr:rowOff>202406</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38099</xdr:colOff>
      <xdr:row>0</xdr:row>
      <xdr:rowOff>38100</xdr:rowOff>
    </xdr:from>
    <xdr:to>
      <xdr:col>3</xdr:col>
      <xdr:colOff>155510</xdr:colOff>
      <xdr:row>1</xdr:row>
      <xdr:rowOff>274358</xdr:rowOff>
    </xdr:to>
    <xdr:pic>
      <xdr:nvPicPr>
        <xdr:cNvPr id="8" name="Imagen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099" y="38100"/>
          <a:ext cx="2216799" cy="566717"/>
        </a:xfrm>
        <a:prstGeom prst="rect">
          <a:avLst/>
        </a:prstGeom>
      </xdr:spPr>
    </xdr:pic>
    <xdr:clientData/>
  </xdr:twoCellAnchor>
  <xdr:twoCellAnchor editAs="oneCell">
    <xdr:from>
      <xdr:col>0</xdr:col>
      <xdr:colOff>155509</xdr:colOff>
      <xdr:row>13</xdr:row>
      <xdr:rowOff>1</xdr:rowOff>
    </xdr:from>
    <xdr:to>
      <xdr:col>12</xdr:col>
      <xdr:colOff>602602</xdr:colOff>
      <xdr:row>16</xdr:row>
      <xdr:rowOff>155510</xdr:rowOff>
    </xdr:to>
    <mc:AlternateContent xmlns:mc="http://schemas.openxmlformats.org/markup-compatibility/2006" xmlns:a14="http://schemas.microsoft.com/office/drawing/2010/main">
      <mc:Choice Requires="a14">
        <xdr:graphicFrame macro="">
          <xdr:nvGraphicFramePr>
            <xdr:cNvPr id="12" name="Tipo 5"/>
            <xdr:cNvGraphicFramePr/>
          </xdr:nvGraphicFramePr>
          <xdr:xfrm>
            <a:off x="0" y="0"/>
            <a:ext cx="0" cy="0"/>
          </xdr:xfrm>
          <a:graphic>
            <a:graphicData uri="http://schemas.microsoft.com/office/drawing/2010/slicer">
              <sle:slicer xmlns:sle="http://schemas.microsoft.com/office/drawing/2010/slicer" name="Tipo 5"/>
            </a:graphicData>
          </a:graphic>
        </xdr:graphicFrame>
      </mc:Choice>
      <mc:Fallback xmlns="">
        <xdr:sp macro="" textlink="">
          <xdr:nvSpPr>
            <xdr:cNvPr id="0" name=""/>
            <xdr:cNvSpPr>
              <a:spLocks noTextEdit="1"/>
            </xdr:cNvSpPr>
          </xdr:nvSpPr>
          <xdr:spPr>
            <a:xfrm>
              <a:off x="155509" y="3285154"/>
              <a:ext cx="8543343" cy="91362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106914</xdr:colOff>
      <xdr:row>34</xdr:row>
      <xdr:rowOff>87475</xdr:rowOff>
    </xdr:from>
    <xdr:to>
      <xdr:col>13</xdr:col>
      <xdr:colOff>1049695</xdr:colOff>
      <xdr:row>37</xdr:row>
      <xdr:rowOff>194387</xdr:rowOff>
    </xdr:to>
    <mc:AlternateContent xmlns:mc="http://schemas.openxmlformats.org/markup-compatibility/2006" xmlns:a14="http://schemas.microsoft.com/office/drawing/2010/main">
      <mc:Choice Requires="a14">
        <xdr:graphicFrame macro="">
          <xdr:nvGraphicFramePr>
            <xdr:cNvPr id="14" name="Tipo 6"/>
            <xdr:cNvGraphicFramePr/>
          </xdr:nvGraphicFramePr>
          <xdr:xfrm>
            <a:off x="0" y="0"/>
            <a:ext cx="0" cy="0"/>
          </xdr:xfrm>
          <a:graphic>
            <a:graphicData uri="http://schemas.microsoft.com/office/drawing/2010/slicer">
              <sle:slicer xmlns:sle="http://schemas.microsoft.com/office/drawing/2010/slicer" name="Tipo 6"/>
            </a:graphicData>
          </a:graphic>
        </xdr:graphicFrame>
      </mc:Choice>
      <mc:Fallback xmlns="">
        <xdr:sp macro="" textlink="">
          <xdr:nvSpPr>
            <xdr:cNvPr id="0" name=""/>
            <xdr:cNvSpPr>
              <a:spLocks noTextEdit="1"/>
            </xdr:cNvSpPr>
          </xdr:nvSpPr>
          <xdr:spPr>
            <a:xfrm>
              <a:off x="106914" y="8562781"/>
              <a:ext cx="9797143" cy="91362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153457</xdr:colOff>
      <xdr:row>16</xdr:row>
      <xdr:rowOff>267889</xdr:rowOff>
    </xdr:from>
    <xdr:to>
      <xdr:col>11</xdr:col>
      <xdr:colOff>595313</xdr:colOff>
      <xdr:row>33</xdr:row>
      <xdr:rowOff>257969</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655902</xdr:colOff>
      <xdr:row>17</xdr:row>
      <xdr:rowOff>9922</xdr:rowOff>
    </xdr:from>
    <xdr:to>
      <xdr:col>13</xdr:col>
      <xdr:colOff>59532</xdr:colOff>
      <xdr:row>34</xdr:row>
      <xdr:rowOff>9922</xdr:rowOff>
    </xdr:to>
    <mc:AlternateContent xmlns:mc="http://schemas.openxmlformats.org/markup-compatibility/2006" xmlns:a14="http://schemas.microsoft.com/office/drawing/2010/main">
      <mc:Choice Requires="a14">
        <xdr:graphicFrame macro="">
          <xdr:nvGraphicFramePr>
            <xdr:cNvPr id="10" name="Año 3"/>
            <xdr:cNvGraphicFramePr/>
          </xdr:nvGraphicFramePr>
          <xdr:xfrm>
            <a:off x="0" y="0"/>
            <a:ext cx="0" cy="0"/>
          </xdr:xfrm>
          <a:graphic>
            <a:graphicData uri="http://schemas.microsoft.com/office/drawing/2010/slicer">
              <sle:slicer xmlns:sle="http://schemas.microsoft.com/office/drawing/2010/slicer" name="Año 3"/>
            </a:graphicData>
          </a:graphic>
        </xdr:graphicFrame>
      </mc:Choice>
      <mc:Fallback xmlns="">
        <xdr:sp macro="" textlink="">
          <xdr:nvSpPr>
            <xdr:cNvPr id="0" name=""/>
            <xdr:cNvSpPr>
              <a:spLocks noTextEdit="1"/>
            </xdr:cNvSpPr>
          </xdr:nvSpPr>
          <xdr:spPr>
            <a:xfrm>
              <a:off x="9377230" y="4435078"/>
              <a:ext cx="971286" cy="471289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0</xdr:col>
      <xdr:colOff>105835</xdr:colOff>
      <xdr:row>40</xdr:row>
      <xdr:rowOff>69453</xdr:rowOff>
    </xdr:from>
    <xdr:to>
      <xdr:col>13</xdr:col>
      <xdr:colOff>89297</xdr:colOff>
      <xdr:row>61</xdr:row>
      <xdr:rowOff>153458</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39688</xdr:colOff>
      <xdr:row>5</xdr:row>
      <xdr:rowOff>51595</xdr:rowOff>
    </xdr:from>
    <xdr:to>
      <xdr:col>7</xdr:col>
      <xdr:colOff>724297</xdr:colOff>
      <xdr:row>12</xdr:row>
      <xdr:rowOff>277815</xdr:rowOff>
    </xdr:to>
    <mc:AlternateContent xmlns:mc="http://schemas.openxmlformats.org/markup-compatibility/2006" xmlns:a14="http://schemas.microsoft.com/office/drawing/2010/main">
      <mc:Choice Requires="a14">
        <xdr:graphicFrame macro="">
          <xdr:nvGraphicFramePr>
            <xdr:cNvPr id="9" name="Tipo 2"/>
            <xdr:cNvGraphicFramePr/>
          </xdr:nvGraphicFramePr>
          <xdr:xfrm>
            <a:off x="0" y="0"/>
            <a:ext cx="0" cy="0"/>
          </xdr:xfrm>
          <a:graphic>
            <a:graphicData uri="http://schemas.microsoft.com/office/drawing/2010/slicer">
              <sle:slicer xmlns:sle="http://schemas.microsoft.com/office/drawing/2010/slicer" name="Tipo 2"/>
            </a:graphicData>
          </a:graphic>
        </xdr:graphicFrame>
      </mc:Choice>
      <mc:Fallback xmlns="">
        <xdr:sp macro="" textlink="">
          <xdr:nvSpPr>
            <xdr:cNvPr id="0" name=""/>
            <xdr:cNvSpPr>
              <a:spLocks noTextEdit="1"/>
            </xdr:cNvSpPr>
          </xdr:nvSpPr>
          <xdr:spPr>
            <a:xfrm>
              <a:off x="3036094" y="1113236"/>
              <a:ext cx="3353594" cy="208161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31750</xdr:colOff>
      <xdr:row>0</xdr:row>
      <xdr:rowOff>42333</xdr:rowOff>
    </xdr:from>
    <xdr:to>
      <xdr:col>3</xdr:col>
      <xdr:colOff>158845</xdr:colOff>
      <xdr:row>2</xdr:row>
      <xdr:rowOff>119062</xdr:rowOff>
    </xdr:to>
    <xdr:pic>
      <xdr:nvPicPr>
        <xdr:cNvPr id="11" name="Imagen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50" y="42333"/>
          <a:ext cx="2353564" cy="576792"/>
        </a:xfrm>
        <a:prstGeom prst="rect">
          <a:avLst/>
        </a:prstGeom>
      </xdr:spPr>
    </xdr:pic>
    <xdr:clientData/>
  </xdr:twoCellAnchor>
  <xdr:twoCellAnchor editAs="oneCell">
    <xdr:from>
      <xdr:col>0</xdr:col>
      <xdr:colOff>168672</xdr:colOff>
      <xdr:row>13</xdr:row>
      <xdr:rowOff>89298</xdr:rowOff>
    </xdr:from>
    <xdr:to>
      <xdr:col>13</xdr:col>
      <xdr:colOff>69454</xdr:colOff>
      <xdr:row>16</xdr:row>
      <xdr:rowOff>119063</xdr:rowOff>
    </xdr:to>
    <mc:AlternateContent xmlns:mc="http://schemas.openxmlformats.org/markup-compatibility/2006" xmlns:a14="http://schemas.microsoft.com/office/drawing/2010/main">
      <mc:Choice Requires="a14">
        <xdr:graphicFrame macro="">
          <xdr:nvGraphicFramePr>
            <xdr:cNvPr id="8" name="Tipo 3"/>
            <xdr:cNvGraphicFramePr/>
          </xdr:nvGraphicFramePr>
          <xdr:xfrm>
            <a:off x="0" y="0"/>
            <a:ext cx="0" cy="0"/>
          </xdr:xfrm>
          <a:graphic>
            <a:graphicData uri="http://schemas.microsoft.com/office/drawing/2010/slicer">
              <sle:slicer xmlns:sle="http://schemas.microsoft.com/office/drawing/2010/slicer" name="Tipo 3"/>
            </a:graphicData>
          </a:graphic>
        </xdr:graphicFrame>
      </mc:Choice>
      <mc:Fallback xmlns="">
        <xdr:sp macro="" textlink="">
          <xdr:nvSpPr>
            <xdr:cNvPr id="0" name=""/>
            <xdr:cNvSpPr>
              <a:spLocks noTextEdit="1"/>
            </xdr:cNvSpPr>
          </xdr:nvSpPr>
          <xdr:spPr>
            <a:xfrm>
              <a:off x="168672" y="3333751"/>
              <a:ext cx="10189766" cy="93265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148828</xdr:colOff>
      <xdr:row>34</xdr:row>
      <xdr:rowOff>148829</xdr:rowOff>
    </xdr:from>
    <xdr:to>
      <xdr:col>13</xdr:col>
      <xdr:colOff>69454</xdr:colOff>
      <xdr:row>39</xdr:row>
      <xdr:rowOff>138907</xdr:rowOff>
    </xdr:to>
    <mc:AlternateContent xmlns:mc="http://schemas.openxmlformats.org/markup-compatibility/2006" xmlns:a14="http://schemas.microsoft.com/office/drawing/2010/main">
      <mc:Choice Requires="a14">
        <xdr:graphicFrame macro="">
          <xdr:nvGraphicFramePr>
            <xdr:cNvPr id="13" name="Tipo 7"/>
            <xdr:cNvGraphicFramePr/>
          </xdr:nvGraphicFramePr>
          <xdr:xfrm>
            <a:off x="0" y="0"/>
            <a:ext cx="0" cy="0"/>
          </xdr:xfrm>
          <a:graphic>
            <a:graphicData uri="http://schemas.microsoft.com/office/drawing/2010/slicer">
              <sle:slicer xmlns:sle="http://schemas.microsoft.com/office/drawing/2010/slicer" name="Tipo 7"/>
            </a:graphicData>
          </a:graphic>
        </xdr:graphicFrame>
      </mc:Choice>
      <mc:Fallback xmlns="">
        <xdr:sp macro="" textlink="">
          <xdr:nvSpPr>
            <xdr:cNvPr id="0" name=""/>
            <xdr:cNvSpPr>
              <a:spLocks noTextEdit="1"/>
            </xdr:cNvSpPr>
          </xdr:nvSpPr>
          <xdr:spPr>
            <a:xfrm>
              <a:off x="148828" y="9286876"/>
              <a:ext cx="10209610" cy="93265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2</xdr:col>
      <xdr:colOff>695325</xdr:colOff>
      <xdr:row>25</xdr:row>
      <xdr:rowOff>38101</xdr:rowOff>
    </xdr:from>
    <xdr:to>
      <xdr:col>8</xdr:col>
      <xdr:colOff>828675</xdr:colOff>
      <xdr:row>45</xdr:row>
      <xdr:rowOff>104775</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823234</xdr:colOff>
      <xdr:row>127</xdr:row>
      <xdr:rowOff>19050</xdr:rowOff>
    </xdr:from>
    <xdr:to>
      <xdr:col>8</xdr:col>
      <xdr:colOff>693965</xdr:colOff>
      <xdr:row>146</xdr:row>
      <xdr:rowOff>13607</xdr:rowOff>
    </xdr:to>
    <xdr:graphicFrame macro="">
      <xdr:nvGraphicFramePr>
        <xdr:cNvPr id="30" name="Gráfico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110219</xdr:colOff>
      <xdr:row>47</xdr:row>
      <xdr:rowOff>59872</xdr:rowOff>
    </xdr:from>
    <xdr:to>
      <xdr:col>3</xdr:col>
      <xdr:colOff>933450</xdr:colOff>
      <xdr:row>49</xdr:row>
      <xdr:rowOff>163592</xdr:rowOff>
    </xdr:to>
    <xdr:pic>
      <xdr:nvPicPr>
        <xdr:cNvPr id="18" name="Imagen 1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219" y="10918372"/>
          <a:ext cx="1975756" cy="475195"/>
        </a:xfrm>
        <a:prstGeom prst="rect">
          <a:avLst/>
        </a:prstGeom>
      </xdr:spPr>
    </xdr:pic>
    <xdr:clientData/>
  </xdr:twoCellAnchor>
  <xdr:twoCellAnchor editAs="oneCell">
    <xdr:from>
      <xdr:col>0</xdr:col>
      <xdr:colOff>76200</xdr:colOff>
      <xdr:row>0</xdr:row>
      <xdr:rowOff>47625</xdr:rowOff>
    </xdr:from>
    <xdr:to>
      <xdr:col>3</xdr:col>
      <xdr:colOff>942975</xdr:colOff>
      <xdr:row>2</xdr:row>
      <xdr:rowOff>47625</xdr:rowOff>
    </xdr:to>
    <xdr:pic>
      <xdr:nvPicPr>
        <xdr:cNvPr id="19" name="Imagen 1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0" y="47625"/>
          <a:ext cx="2019300" cy="495300"/>
        </a:xfrm>
        <a:prstGeom prst="rect">
          <a:avLst/>
        </a:prstGeom>
      </xdr:spPr>
    </xdr:pic>
    <xdr:clientData/>
  </xdr:twoCellAnchor>
  <xdr:twoCellAnchor>
    <xdr:from>
      <xdr:col>3</xdr:col>
      <xdr:colOff>171449</xdr:colOff>
      <xdr:row>71</xdr:row>
      <xdr:rowOff>114302</xdr:rowOff>
    </xdr:from>
    <xdr:to>
      <xdr:col>8</xdr:col>
      <xdr:colOff>714374</xdr:colOff>
      <xdr:row>84</xdr:row>
      <xdr:rowOff>142875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91169</xdr:colOff>
      <xdr:row>98</xdr:row>
      <xdr:rowOff>142874</xdr:rowOff>
    </xdr:from>
    <xdr:to>
      <xdr:col>3</xdr:col>
      <xdr:colOff>1022198</xdr:colOff>
      <xdr:row>100</xdr:row>
      <xdr:rowOff>190499</xdr:rowOff>
    </xdr:to>
    <xdr:pic>
      <xdr:nvPicPr>
        <xdr:cNvPr id="15" name="Imagen 1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169" y="22730731"/>
          <a:ext cx="2101243" cy="537482"/>
        </a:xfrm>
        <a:prstGeom prst="rect">
          <a:avLst/>
        </a:prstGeom>
      </xdr:spPr>
    </xdr:pic>
    <xdr:clientData/>
  </xdr:twoCellAnchor>
  <xdr:twoCellAnchor>
    <xdr:from>
      <xdr:col>3</xdr:col>
      <xdr:colOff>123825</xdr:colOff>
      <xdr:row>171</xdr:row>
      <xdr:rowOff>38100</xdr:rowOff>
    </xdr:from>
    <xdr:to>
      <xdr:col>8</xdr:col>
      <xdr:colOff>809625</xdr:colOff>
      <xdr:row>186</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104775</xdr:colOff>
      <xdr:row>148</xdr:row>
      <xdr:rowOff>38100</xdr:rowOff>
    </xdr:from>
    <xdr:to>
      <xdr:col>3</xdr:col>
      <xdr:colOff>1019175</xdr:colOff>
      <xdr:row>150</xdr:row>
      <xdr:rowOff>161925</xdr:rowOff>
    </xdr:to>
    <xdr:pic>
      <xdr:nvPicPr>
        <xdr:cNvPr id="21" name="Imagen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4775" y="33966150"/>
          <a:ext cx="2066925" cy="504825"/>
        </a:xfrm>
        <a:prstGeom prst="rect">
          <a:avLst/>
        </a:prstGeom>
      </xdr:spPr>
    </xdr:pic>
    <xdr:clientData/>
  </xdr:twoCellAnchor>
  <xdr:twoCellAnchor>
    <xdr:from>
      <xdr:col>3</xdr:col>
      <xdr:colOff>226964</xdr:colOff>
      <xdr:row>85</xdr:row>
      <xdr:rowOff>9798</xdr:rowOff>
    </xdr:from>
    <xdr:to>
      <xdr:col>8</xdr:col>
      <xdr:colOff>684167</xdr:colOff>
      <xdr:row>96</xdr:row>
      <xdr:rowOff>148590</xdr:rowOff>
    </xdr:to>
    <xdr:graphicFrame macro="">
      <xdr:nvGraphicFramePr>
        <xdr:cNvPr id="28"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28575</xdr:colOff>
      <xdr:row>204</xdr:row>
      <xdr:rowOff>104775</xdr:rowOff>
    </xdr:from>
    <xdr:to>
      <xdr:col>4</xdr:col>
      <xdr:colOff>75140</xdr:colOff>
      <xdr:row>207</xdr:row>
      <xdr:rowOff>76199</xdr:rowOff>
    </xdr:to>
    <xdr:pic>
      <xdr:nvPicPr>
        <xdr:cNvPr id="49" name="Imagen 4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57826275"/>
          <a:ext cx="2094440" cy="542924"/>
        </a:xfrm>
        <a:prstGeom prst="rect">
          <a:avLst/>
        </a:prstGeom>
      </xdr:spPr>
    </xdr:pic>
    <xdr:clientData/>
  </xdr:twoCellAnchor>
  <xdr:twoCellAnchor>
    <xdr:from>
      <xdr:col>2</xdr:col>
      <xdr:colOff>695325</xdr:colOff>
      <xdr:row>229</xdr:row>
      <xdr:rowOff>180974</xdr:rowOff>
    </xdr:from>
    <xdr:to>
      <xdr:col>8</xdr:col>
      <xdr:colOff>866776</xdr:colOff>
      <xdr:row>248</xdr:row>
      <xdr:rowOff>38099</xdr:rowOff>
    </xdr:to>
    <xdr:graphicFrame macro="">
      <xdr:nvGraphicFramePr>
        <xdr:cNvPr id="50" name="Gráfico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781051</xdr:colOff>
      <xdr:row>274</xdr:row>
      <xdr:rowOff>161925</xdr:rowOff>
    </xdr:from>
    <xdr:to>
      <xdr:col>8</xdr:col>
      <xdr:colOff>790576</xdr:colOff>
      <xdr:row>290</xdr:row>
      <xdr:rowOff>142875</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243566</xdr:colOff>
      <xdr:row>291</xdr:row>
      <xdr:rowOff>55792</xdr:rowOff>
    </xdr:from>
    <xdr:to>
      <xdr:col>8</xdr:col>
      <xdr:colOff>457199</xdr:colOff>
      <xdr:row>306</xdr:row>
      <xdr:rowOff>134712</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6804</xdr:colOff>
      <xdr:row>252</xdr:row>
      <xdr:rowOff>54428</xdr:rowOff>
    </xdr:from>
    <xdr:to>
      <xdr:col>3</xdr:col>
      <xdr:colOff>968829</xdr:colOff>
      <xdr:row>254</xdr:row>
      <xdr:rowOff>140152</xdr:rowOff>
    </xdr:to>
    <xdr:pic>
      <xdr:nvPicPr>
        <xdr:cNvPr id="63" name="Imagen 6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6483" y="68933785"/>
          <a:ext cx="1978478" cy="466724"/>
        </a:xfrm>
        <a:prstGeom prst="rect">
          <a:avLst/>
        </a:prstGeom>
      </xdr:spPr>
    </xdr:pic>
    <xdr:clientData/>
  </xdr:twoCellAnchor>
  <xdr:twoCellAnchor editAs="oneCell">
    <xdr:from>
      <xdr:col>1</xdr:col>
      <xdr:colOff>12246</xdr:colOff>
      <xdr:row>308</xdr:row>
      <xdr:rowOff>129266</xdr:rowOff>
    </xdr:from>
    <xdr:to>
      <xdr:col>4</xdr:col>
      <xdr:colOff>58811</xdr:colOff>
      <xdr:row>311</xdr:row>
      <xdr:rowOff>43541</xdr:rowOff>
    </xdr:to>
    <xdr:pic>
      <xdr:nvPicPr>
        <xdr:cNvPr id="65" name="Imagen 6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1925" y="68736480"/>
          <a:ext cx="2101243" cy="485775"/>
        </a:xfrm>
        <a:prstGeom prst="rect">
          <a:avLst/>
        </a:prstGeom>
      </xdr:spPr>
    </xdr:pic>
    <xdr:clientData/>
  </xdr:twoCellAnchor>
  <xdr:twoCellAnchor>
    <xdr:from>
      <xdr:col>2</xdr:col>
      <xdr:colOff>685800</xdr:colOff>
      <xdr:row>336</xdr:row>
      <xdr:rowOff>133348</xdr:rowOff>
    </xdr:from>
    <xdr:to>
      <xdr:col>8</xdr:col>
      <xdr:colOff>809624</xdr:colOff>
      <xdr:row>356</xdr:row>
      <xdr:rowOff>13608</xdr:rowOff>
    </xdr:to>
    <xdr:graphicFrame macro="">
      <xdr:nvGraphicFramePr>
        <xdr:cNvPr id="66" name="Gráfico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xdr:col>
      <xdr:colOff>38100</xdr:colOff>
      <xdr:row>359</xdr:row>
      <xdr:rowOff>38100</xdr:rowOff>
    </xdr:from>
    <xdr:to>
      <xdr:col>4</xdr:col>
      <xdr:colOff>84665</xdr:colOff>
      <xdr:row>361</xdr:row>
      <xdr:rowOff>142875</xdr:rowOff>
    </xdr:to>
    <xdr:pic>
      <xdr:nvPicPr>
        <xdr:cNvPr id="67" name="Imagen 6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0975" y="91287600"/>
          <a:ext cx="2094440" cy="485775"/>
        </a:xfrm>
        <a:prstGeom prst="rect">
          <a:avLst/>
        </a:prstGeom>
      </xdr:spPr>
    </xdr:pic>
    <xdr:clientData/>
  </xdr:twoCellAnchor>
  <xdr:twoCellAnchor>
    <xdr:from>
      <xdr:col>3</xdr:col>
      <xdr:colOff>47625</xdr:colOff>
      <xdr:row>382</xdr:row>
      <xdr:rowOff>171449</xdr:rowOff>
    </xdr:from>
    <xdr:to>
      <xdr:col>8</xdr:col>
      <xdr:colOff>561975</xdr:colOff>
      <xdr:row>396</xdr:row>
      <xdr:rowOff>161925</xdr:rowOff>
    </xdr:to>
    <xdr:graphicFrame macro="">
      <xdr:nvGraphicFramePr>
        <xdr:cNvPr id="71" name="Gráfico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30481</xdr:colOff>
      <xdr:row>397</xdr:row>
      <xdr:rowOff>33200</xdr:rowOff>
    </xdr:from>
    <xdr:to>
      <xdr:col>8</xdr:col>
      <xdr:colOff>563881</xdr:colOff>
      <xdr:row>415</xdr:row>
      <xdr:rowOff>20956</xdr:rowOff>
    </xdr:to>
    <xdr:graphicFrame macro="">
      <xdr:nvGraphicFramePr>
        <xdr:cNvPr id="43"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142874</xdr:colOff>
      <xdr:row>186</xdr:row>
      <xdr:rowOff>57150</xdr:rowOff>
    </xdr:from>
    <xdr:to>
      <xdr:col>8</xdr:col>
      <xdr:colOff>819149</xdr:colOff>
      <xdr:row>202</xdr:row>
      <xdr:rowOff>0</xdr:rowOff>
    </xdr:to>
    <xdr:graphicFrame macro="">
      <xdr:nvGraphicFramePr>
        <xdr:cNvPr id="44" name="Gráfico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568325</xdr:colOff>
      <xdr:row>25</xdr:row>
      <xdr:rowOff>139701</xdr:rowOff>
    </xdr:from>
    <xdr:to>
      <xdr:col>8</xdr:col>
      <xdr:colOff>25400</xdr:colOff>
      <xdr:row>46</xdr:row>
      <xdr:rowOff>1</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0</xdr:row>
      <xdr:rowOff>28576</xdr:rowOff>
    </xdr:from>
    <xdr:to>
      <xdr:col>3</xdr:col>
      <xdr:colOff>142875</xdr:colOff>
      <xdr:row>2</xdr:row>
      <xdr:rowOff>24923</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28576"/>
          <a:ext cx="2000250" cy="482122"/>
        </a:xfrm>
        <a:prstGeom prst="rect">
          <a:avLst/>
        </a:prstGeom>
      </xdr:spPr>
    </xdr:pic>
    <xdr:clientData/>
  </xdr:twoCellAnchor>
  <xdr:twoCellAnchor editAs="oneCell">
    <xdr:from>
      <xdr:col>0</xdr:col>
      <xdr:colOff>76200</xdr:colOff>
      <xdr:row>47</xdr:row>
      <xdr:rowOff>38101</xdr:rowOff>
    </xdr:from>
    <xdr:to>
      <xdr:col>3</xdr:col>
      <xdr:colOff>76200</xdr:colOff>
      <xdr:row>49</xdr:row>
      <xdr:rowOff>98932</xdr:rowOff>
    </xdr:to>
    <xdr:pic>
      <xdr:nvPicPr>
        <xdr:cNvPr id="11" name="Imagen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10382251"/>
          <a:ext cx="1933575" cy="460881"/>
        </a:xfrm>
        <a:prstGeom prst="rect">
          <a:avLst/>
        </a:prstGeom>
      </xdr:spPr>
    </xdr:pic>
    <xdr:clientData/>
  </xdr:twoCellAnchor>
  <xdr:twoCellAnchor>
    <xdr:from>
      <xdr:col>1</xdr:col>
      <xdr:colOff>581024</xdr:colOff>
      <xdr:row>69</xdr:row>
      <xdr:rowOff>114301</xdr:rowOff>
    </xdr:from>
    <xdr:to>
      <xdr:col>7</xdr:col>
      <xdr:colOff>695325</xdr:colOff>
      <xdr:row>87</xdr:row>
      <xdr:rowOff>19050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451485</xdr:colOff>
      <xdr:row>87</xdr:row>
      <xdr:rowOff>53339</xdr:rowOff>
    </xdr:from>
    <xdr:to>
      <xdr:col>7</xdr:col>
      <xdr:colOff>769620</xdr:colOff>
      <xdr:row>104</xdr:row>
      <xdr:rowOff>110490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419100</xdr:colOff>
      <xdr:row>41</xdr:row>
      <xdr:rowOff>95250</xdr:rowOff>
    </xdr:from>
    <xdr:to>
      <xdr:col>13</xdr:col>
      <xdr:colOff>295276</xdr:colOff>
      <xdr:row>58</xdr:row>
      <xdr:rowOff>133350</xdr:rowOff>
    </xdr:to>
    <xdr:graphicFrame macro="">
      <xdr:nvGraphicFramePr>
        <xdr:cNvPr id="31" name="Gráfico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438149</xdr:colOff>
      <xdr:row>23</xdr:row>
      <xdr:rowOff>161924</xdr:rowOff>
    </xdr:from>
    <xdr:to>
      <xdr:col>13</xdr:col>
      <xdr:colOff>314324</xdr:colOff>
      <xdr:row>39</xdr:row>
      <xdr:rowOff>142875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463099</xdr:colOff>
      <xdr:row>84</xdr:row>
      <xdr:rowOff>224543</xdr:rowOff>
    </xdr:from>
    <xdr:to>
      <xdr:col>13</xdr:col>
      <xdr:colOff>272599</xdr:colOff>
      <xdr:row>99</xdr:row>
      <xdr:rowOff>147484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57150</xdr:colOff>
      <xdr:row>0</xdr:row>
      <xdr:rowOff>28575</xdr:rowOff>
    </xdr:from>
    <xdr:to>
      <xdr:col>4</xdr:col>
      <xdr:colOff>179915</xdr:colOff>
      <xdr:row>2</xdr:row>
      <xdr:rowOff>38100</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28575"/>
          <a:ext cx="2094440" cy="504825"/>
        </a:xfrm>
        <a:prstGeom prst="rect">
          <a:avLst/>
        </a:prstGeom>
      </xdr:spPr>
    </xdr:pic>
    <xdr:clientData/>
  </xdr:twoCellAnchor>
  <xdr:twoCellAnchor editAs="oneCell">
    <xdr:from>
      <xdr:col>0</xdr:col>
      <xdr:colOff>95250</xdr:colOff>
      <xdr:row>61</xdr:row>
      <xdr:rowOff>66675</xdr:rowOff>
    </xdr:from>
    <xdr:to>
      <xdr:col>4</xdr:col>
      <xdr:colOff>218015</xdr:colOff>
      <xdr:row>63</xdr:row>
      <xdr:rowOff>114299</xdr:rowOff>
    </xdr:to>
    <xdr:pic>
      <xdr:nvPicPr>
        <xdr:cNvPr id="12" name="Imagen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0" y="12915900"/>
          <a:ext cx="2094440" cy="542924"/>
        </a:xfrm>
        <a:prstGeom prst="rect">
          <a:avLst/>
        </a:prstGeom>
      </xdr:spPr>
    </xdr:pic>
    <xdr:clientData/>
  </xdr:twoCellAnchor>
  <xdr:twoCellAnchor>
    <xdr:from>
      <xdr:col>4</xdr:col>
      <xdr:colOff>52356</xdr:colOff>
      <xdr:row>103</xdr:row>
      <xdr:rowOff>16161</xdr:rowOff>
    </xdr:from>
    <xdr:to>
      <xdr:col>11</xdr:col>
      <xdr:colOff>184600</xdr:colOff>
      <xdr:row>118</xdr:row>
      <xdr:rowOff>161740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322498</xdr:colOff>
      <xdr:row>154</xdr:row>
      <xdr:rowOff>13519</xdr:rowOff>
    </xdr:from>
    <xdr:to>
      <xdr:col>9</xdr:col>
      <xdr:colOff>433110</xdr:colOff>
      <xdr:row>168</xdr:row>
      <xdr:rowOff>178701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3</xdr:col>
      <xdr:colOff>9525</xdr:colOff>
      <xdr:row>1</xdr:row>
      <xdr:rowOff>169362</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962150" cy="445587"/>
        </a:xfrm>
        <a:prstGeom prst="rect">
          <a:avLst/>
        </a:prstGeom>
      </xdr:spPr>
    </xdr:pic>
    <xdr:clientData/>
  </xdr:twoCellAnchor>
  <xdr:twoCellAnchor>
    <xdr:from>
      <xdr:col>1</xdr:col>
      <xdr:colOff>349250</xdr:colOff>
      <xdr:row>26</xdr:row>
      <xdr:rowOff>133349</xdr:rowOff>
    </xdr:from>
    <xdr:to>
      <xdr:col>9</xdr:col>
      <xdr:colOff>247650</xdr:colOff>
      <xdr:row>43</xdr:row>
      <xdr:rowOff>31750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342900</xdr:colOff>
      <xdr:row>43</xdr:row>
      <xdr:rowOff>149225</xdr:rowOff>
    </xdr:from>
    <xdr:to>
      <xdr:col>9</xdr:col>
      <xdr:colOff>250825</xdr:colOff>
      <xdr:row>60</xdr:row>
      <xdr:rowOff>44451</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89167</xdr:colOff>
      <xdr:row>0</xdr:row>
      <xdr:rowOff>73820</xdr:rowOff>
    </xdr:from>
    <xdr:to>
      <xdr:col>4</xdr:col>
      <xdr:colOff>401373</xdr:colOff>
      <xdr:row>2</xdr:row>
      <xdr:rowOff>121444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67" y="73820"/>
          <a:ext cx="2092853" cy="547687"/>
        </a:xfrm>
        <a:prstGeom prst="rect">
          <a:avLst/>
        </a:prstGeom>
      </xdr:spPr>
    </xdr:pic>
    <xdr:clientData/>
  </xdr:twoCellAnchor>
  <xdr:twoCellAnchor editAs="oneCell">
    <xdr:from>
      <xdr:col>0</xdr:col>
      <xdr:colOff>137849</xdr:colOff>
      <xdr:row>103</xdr:row>
      <xdr:rowOff>158750</xdr:rowOff>
    </xdr:from>
    <xdr:to>
      <xdr:col>5</xdr:col>
      <xdr:colOff>2381</xdr:colOff>
      <xdr:row>106</xdr:row>
      <xdr:rowOff>130174</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849" y="23018750"/>
          <a:ext cx="2098145" cy="542924"/>
        </a:xfrm>
        <a:prstGeom prst="rect">
          <a:avLst/>
        </a:prstGeom>
      </xdr:spPr>
    </xdr:pic>
    <xdr:clientData/>
  </xdr:twoCellAnchor>
  <xdr:twoCellAnchor>
    <xdr:from>
      <xdr:col>2</xdr:col>
      <xdr:colOff>10582</xdr:colOff>
      <xdr:row>130</xdr:row>
      <xdr:rowOff>95251</xdr:rowOff>
    </xdr:from>
    <xdr:to>
      <xdr:col>14</xdr:col>
      <xdr:colOff>349250</xdr:colOff>
      <xdr:row>148</xdr:row>
      <xdr:rowOff>127001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666751</xdr:colOff>
      <xdr:row>23</xdr:row>
      <xdr:rowOff>127000</xdr:rowOff>
    </xdr:from>
    <xdr:to>
      <xdr:col>14</xdr:col>
      <xdr:colOff>338668</xdr:colOff>
      <xdr:row>44</xdr:row>
      <xdr:rowOff>84668</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42333</xdr:colOff>
      <xdr:row>69</xdr:row>
      <xdr:rowOff>133351</xdr:rowOff>
    </xdr:from>
    <xdr:to>
      <xdr:col>14</xdr:col>
      <xdr:colOff>201082</xdr:colOff>
      <xdr:row>85</xdr:row>
      <xdr:rowOff>122767</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95250</xdr:colOff>
      <xdr:row>46</xdr:row>
      <xdr:rowOff>59531</xdr:rowOff>
    </xdr:from>
    <xdr:to>
      <xdr:col>4</xdr:col>
      <xdr:colOff>394758</xdr:colOff>
      <xdr:row>49</xdr:row>
      <xdr:rowOff>26292</xdr:rowOff>
    </xdr:to>
    <xdr:pic>
      <xdr:nvPicPr>
        <xdr:cNvPr id="12" name="Imagen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250" y="11215687"/>
          <a:ext cx="2080155" cy="538261"/>
        </a:xfrm>
        <a:prstGeom prst="rect">
          <a:avLst/>
        </a:prstGeom>
      </xdr:spPr>
    </xdr:pic>
    <xdr:clientData/>
  </xdr:twoCellAnchor>
  <xdr:twoCellAnchor editAs="oneCell">
    <xdr:from>
      <xdr:col>1</xdr:col>
      <xdr:colOff>0</xdr:colOff>
      <xdr:row>152</xdr:row>
      <xdr:rowOff>84667</xdr:rowOff>
    </xdr:from>
    <xdr:to>
      <xdr:col>4</xdr:col>
      <xdr:colOff>300566</xdr:colOff>
      <xdr:row>155</xdr:row>
      <xdr:rowOff>24268</xdr:rowOff>
    </xdr:to>
    <xdr:pic>
      <xdr:nvPicPr>
        <xdr:cNvPr id="14" name="Imagen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2875" y="34065105"/>
          <a:ext cx="1970088" cy="511101"/>
        </a:xfrm>
        <a:prstGeom prst="rect">
          <a:avLst/>
        </a:prstGeom>
      </xdr:spPr>
    </xdr:pic>
    <xdr:clientData/>
  </xdr:twoCellAnchor>
  <xdr:twoCellAnchor>
    <xdr:from>
      <xdr:col>1</xdr:col>
      <xdr:colOff>581025</xdr:colOff>
      <xdr:row>85</xdr:row>
      <xdr:rowOff>154941</xdr:rowOff>
    </xdr:from>
    <xdr:to>
      <xdr:col>14</xdr:col>
      <xdr:colOff>360891</xdr:colOff>
      <xdr:row>101</xdr:row>
      <xdr:rowOff>186691</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212301</xdr:colOff>
      <xdr:row>175</xdr:row>
      <xdr:rowOff>80593</xdr:rowOff>
    </xdr:from>
    <xdr:to>
      <xdr:col>14</xdr:col>
      <xdr:colOff>318134</xdr:colOff>
      <xdr:row>190</xdr:row>
      <xdr:rowOff>153513</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217170</xdr:colOff>
      <xdr:row>191</xdr:row>
      <xdr:rowOff>28574</xdr:rowOff>
    </xdr:from>
    <xdr:to>
      <xdr:col>14</xdr:col>
      <xdr:colOff>289560</xdr:colOff>
      <xdr:row>205</xdr:row>
      <xdr:rowOff>182034</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89167</xdr:colOff>
      <xdr:row>0</xdr:row>
      <xdr:rowOff>73820</xdr:rowOff>
    </xdr:from>
    <xdr:to>
      <xdr:col>4</xdr:col>
      <xdr:colOff>401373</xdr:colOff>
      <xdr:row>2</xdr:row>
      <xdr:rowOff>121444</xdr:rowOff>
    </xdr:to>
    <xdr:pic>
      <xdr:nvPicPr>
        <xdr:cNvPr id="18" name="Imagen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67" y="73820"/>
          <a:ext cx="2093381" cy="542924"/>
        </a:xfrm>
        <a:prstGeom prst="rect">
          <a:avLst/>
        </a:prstGeom>
      </xdr:spPr>
    </xdr:pic>
    <xdr:clientData/>
  </xdr:twoCellAnchor>
  <xdr:twoCellAnchor editAs="oneCell">
    <xdr:from>
      <xdr:col>0</xdr:col>
      <xdr:colOff>137849</xdr:colOff>
      <xdr:row>103</xdr:row>
      <xdr:rowOff>158750</xdr:rowOff>
    </xdr:from>
    <xdr:to>
      <xdr:col>5</xdr:col>
      <xdr:colOff>2381</xdr:colOff>
      <xdr:row>106</xdr:row>
      <xdr:rowOff>130174</xdr:rowOff>
    </xdr:to>
    <xdr:pic>
      <xdr:nvPicPr>
        <xdr:cNvPr id="19" name="Imagen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799" y="22856825"/>
          <a:ext cx="2093382" cy="542924"/>
        </a:xfrm>
        <a:prstGeom prst="rect">
          <a:avLst/>
        </a:prstGeom>
      </xdr:spPr>
    </xdr:pic>
    <xdr:clientData/>
  </xdr:twoCellAnchor>
  <xdr:twoCellAnchor editAs="oneCell">
    <xdr:from>
      <xdr:col>0</xdr:col>
      <xdr:colOff>95250</xdr:colOff>
      <xdr:row>46</xdr:row>
      <xdr:rowOff>59531</xdr:rowOff>
    </xdr:from>
    <xdr:to>
      <xdr:col>4</xdr:col>
      <xdr:colOff>394758</xdr:colOff>
      <xdr:row>49</xdr:row>
      <xdr:rowOff>26292</xdr:rowOff>
    </xdr:to>
    <xdr:pic>
      <xdr:nvPicPr>
        <xdr:cNvPr id="26" name="Imagen 2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250" y="11041856"/>
          <a:ext cx="2080683" cy="538261"/>
        </a:xfrm>
        <a:prstGeom prst="rect">
          <a:avLst/>
        </a:prstGeom>
      </xdr:spPr>
    </xdr:pic>
    <xdr:clientData/>
  </xdr:twoCellAnchor>
  <xdr:twoCellAnchor editAs="oneCell">
    <xdr:from>
      <xdr:col>1</xdr:col>
      <xdr:colOff>0</xdr:colOff>
      <xdr:row>152</xdr:row>
      <xdr:rowOff>84667</xdr:rowOff>
    </xdr:from>
    <xdr:to>
      <xdr:col>4</xdr:col>
      <xdr:colOff>300566</xdr:colOff>
      <xdr:row>155</xdr:row>
      <xdr:rowOff>24268</xdr:rowOff>
    </xdr:to>
    <xdr:pic>
      <xdr:nvPicPr>
        <xdr:cNvPr id="27" name="Imagen 2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4300" y="34098442"/>
          <a:ext cx="1967441" cy="51110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OEPM" refreshedDate="45700.528749305558" createdVersion="6" refreshedVersion="6" minRefreshableVersion="3" recordCount="360">
  <cacheSource type="worksheet">
    <worksheetSource ref="A3:D363" sheet="DATOS EXT"/>
  </cacheSource>
  <cacheFields count="4">
    <cacheField name="Año" numFmtId="0">
      <sharedItems containsSemiMixedTypes="0" containsString="0" containsNumber="1" containsInteger="1" minValue="2009" maxValue="2024" count="16">
        <n v="2009"/>
        <n v="2010"/>
        <n v="2011"/>
        <n v="2012"/>
        <n v="2013"/>
        <n v="2014"/>
        <n v="2015"/>
        <n v="2016"/>
        <n v="2017"/>
        <n v="2018"/>
        <n v="2019"/>
        <n v="2020"/>
        <n v="2021"/>
        <n v="2022"/>
        <n v="2023"/>
        <n v="2024"/>
      </sharedItems>
    </cacheField>
    <cacheField name="Mes" numFmtId="0">
      <sharedItems count="13">
        <s v="Todos"/>
        <s v="Enero"/>
        <s v="Febrero"/>
        <s v="Marzo"/>
        <s v="Abril"/>
        <s v="Mayo"/>
        <s v="Junio"/>
        <s v="Julio"/>
        <s v="Agosto"/>
        <s v="Septiembre"/>
        <s v="Octubre"/>
        <s v="Noviembre"/>
        <s v="Diciembre"/>
      </sharedItems>
    </cacheField>
    <cacheField name="Tipo" numFmtId="0">
      <sharedItems count="6">
        <s v="01 PCT origen ES"/>
        <s v="02 EPO origen ES"/>
        <s v="03 Marcas EUIPO origen ES"/>
        <s v="04 Diseños EUIPO origen ES"/>
        <s v="05 Validaciones EPO en OEPM"/>
        <s v="06 Marcas Internacionales"/>
      </sharedItems>
    </cacheField>
    <cacheField name="Nº" numFmtId="0">
      <sharedItems containsString="0" containsBlank="1" containsNumber="1" minValue="56" maxValue="30691"/>
    </cacheField>
  </cacheFields>
  <extLst>
    <ext xmlns:x14="http://schemas.microsoft.com/office/spreadsheetml/2009/9/main" uri="{725AE2AE-9491-48be-B2B4-4EB974FC3084}">
      <x14:pivotCacheDefinition pivotCacheId="13"/>
    </ext>
  </extLst>
</pivotCacheDefinition>
</file>

<file path=xl/pivotCache/pivotCacheDefinition2.xml><?xml version="1.0" encoding="utf-8"?>
<pivotCacheDefinition xmlns="http://schemas.openxmlformats.org/spreadsheetml/2006/main" xmlns:r="http://schemas.openxmlformats.org/officeDocument/2006/relationships" r:id="rId1" refreshedBy="OEPM" refreshedDate="45700.52882013889" createdVersion="6" refreshedVersion="6" minRefreshableVersion="3" recordCount="360">
  <cacheSource type="worksheet">
    <worksheetSource ref="A3:D363" sheet="DATOS"/>
  </cacheSource>
  <cacheFields count="4">
    <cacheField name="Año" numFmtId="49">
      <sharedItems containsSemiMixedTypes="0" containsString="0" containsNumber="1" containsInteger="1" minValue="2009" maxValue="2024" count="16">
        <n v="2009"/>
        <n v="2010"/>
        <n v="2011"/>
        <n v="2012"/>
        <n v="2013"/>
        <n v="2014"/>
        <n v="2015"/>
        <n v="2016"/>
        <n v="2017"/>
        <n v="2018"/>
        <n v="2019"/>
        <n v="2020"/>
        <n v="2021"/>
        <n v="2022"/>
        <n v="2023"/>
        <n v="2024"/>
      </sharedItems>
    </cacheField>
    <cacheField name="Mes" numFmtId="0">
      <sharedItems count="13">
        <s v="Todos"/>
        <s v="Enero"/>
        <s v="Febrero"/>
        <s v="Marzo"/>
        <s v="Abril"/>
        <s v="Mayo"/>
        <s v="Junio"/>
        <s v="Julio"/>
        <s v="Agosto"/>
        <s v="Septiembre"/>
        <s v="Octubre"/>
        <s v="Noviembre"/>
        <s v="Diciembre"/>
      </sharedItems>
    </cacheField>
    <cacheField name="Tipo" numFmtId="49">
      <sharedItems count="7">
        <s v="01 Patentes"/>
        <s v="02 Modelos de Utilidad"/>
        <s v="03 Marcas"/>
        <s v="04 Nombres Comerciales"/>
        <s v="05 Exped. Diseños"/>
        <s v="06 Diseños"/>
        <s v="07 Marcas Internacionales" u="1"/>
      </sharedItems>
    </cacheField>
    <cacheField name="Nº" numFmtId="0">
      <sharedItems containsSemiMixedTypes="0" containsString="0" containsNumber="1" containsInteger="1" minValue="57" maxValue="52287"/>
    </cacheField>
  </cacheFields>
  <extLst>
    <ext xmlns:x14="http://schemas.microsoft.com/office/spreadsheetml/2009/9/main" uri="{725AE2AE-9491-48be-B2B4-4EB974FC3084}">
      <x14:pivotCacheDefinition pivotCacheId="14"/>
    </ext>
  </extLst>
</pivotCacheDefinition>
</file>

<file path=xl/pivotCache/pivotCacheRecords1.xml><?xml version="1.0" encoding="utf-8"?>
<pivotCacheRecords xmlns="http://schemas.openxmlformats.org/spreadsheetml/2006/main" xmlns:r="http://schemas.openxmlformats.org/officeDocument/2006/relationships" count="360">
  <r>
    <x v="0"/>
    <x v="0"/>
    <x v="0"/>
    <n v="1563"/>
  </r>
  <r>
    <x v="1"/>
    <x v="0"/>
    <x v="0"/>
    <n v="1770"/>
  </r>
  <r>
    <x v="2"/>
    <x v="0"/>
    <x v="0"/>
    <n v="1732"/>
  </r>
  <r>
    <x v="3"/>
    <x v="0"/>
    <x v="0"/>
    <n v="1705"/>
  </r>
  <r>
    <x v="4"/>
    <x v="0"/>
    <x v="0"/>
    <n v="1705"/>
  </r>
  <r>
    <x v="5"/>
    <x v="0"/>
    <x v="0"/>
    <n v="1703"/>
  </r>
  <r>
    <x v="6"/>
    <x v="0"/>
    <x v="0"/>
    <n v="1530"/>
  </r>
  <r>
    <x v="7"/>
    <x v="0"/>
    <x v="0"/>
    <n v="1507"/>
  </r>
  <r>
    <x v="8"/>
    <x v="0"/>
    <x v="0"/>
    <n v="1418"/>
  </r>
  <r>
    <x v="9"/>
    <x v="0"/>
    <x v="0"/>
    <n v="1399"/>
  </r>
  <r>
    <x v="10"/>
    <x v="0"/>
    <x v="0"/>
    <n v="1495"/>
  </r>
  <r>
    <x v="11"/>
    <x v="0"/>
    <x v="0"/>
    <n v="1460"/>
  </r>
  <r>
    <x v="0"/>
    <x v="0"/>
    <x v="1"/>
    <n v="1263"/>
  </r>
  <r>
    <x v="1"/>
    <x v="0"/>
    <x v="1"/>
    <n v="1436"/>
  </r>
  <r>
    <x v="2"/>
    <x v="0"/>
    <x v="1"/>
    <n v="1412"/>
  </r>
  <r>
    <x v="3"/>
    <x v="0"/>
    <x v="1"/>
    <n v="1548"/>
  </r>
  <r>
    <x v="4"/>
    <x v="0"/>
    <x v="1"/>
    <n v="1504"/>
  </r>
  <r>
    <x v="5"/>
    <x v="0"/>
    <x v="1"/>
    <n v="1471"/>
  </r>
  <r>
    <x v="6"/>
    <x v="0"/>
    <x v="1"/>
    <n v="1518"/>
  </r>
  <r>
    <x v="7"/>
    <x v="0"/>
    <x v="1"/>
    <n v="1574"/>
  </r>
  <r>
    <x v="8"/>
    <x v="0"/>
    <x v="1"/>
    <n v="1671"/>
  </r>
  <r>
    <x v="9"/>
    <x v="0"/>
    <x v="1"/>
    <n v="1781"/>
  </r>
  <r>
    <x v="10"/>
    <x v="0"/>
    <x v="1"/>
    <n v="1885"/>
  </r>
  <r>
    <x v="11"/>
    <x v="0"/>
    <x v="1"/>
    <n v="1794"/>
  </r>
  <r>
    <x v="0"/>
    <x v="0"/>
    <x v="2"/>
    <n v="7023"/>
  </r>
  <r>
    <x v="1"/>
    <x v="0"/>
    <x v="2"/>
    <n v="7772"/>
  </r>
  <r>
    <x v="2"/>
    <x v="0"/>
    <x v="2"/>
    <n v="7950"/>
  </r>
  <r>
    <x v="3"/>
    <x v="0"/>
    <x v="2"/>
    <n v="8007"/>
  </r>
  <r>
    <x v="4"/>
    <x v="0"/>
    <x v="2"/>
    <n v="8468"/>
  </r>
  <r>
    <x v="5"/>
    <x v="0"/>
    <x v="2"/>
    <n v="8684"/>
  </r>
  <r>
    <x v="6"/>
    <x v="0"/>
    <x v="2"/>
    <n v="9297"/>
  </r>
  <r>
    <x v="7"/>
    <x v="0"/>
    <x v="2"/>
    <n v="9773"/>
  </r>
  <r>
    <x v="8"/>
    <x v="0"/>
    <x v="2"/>
    <n v="10034"/>
  </r>
  <r>
    <x v="9"/>
    <x v="0"/>
    <x v="2"/>
    <n v="10321"/>
  </r>
  <r>
    <x v="10"/>
    <x v="0"/>
    <x v="2"/>
    <n v="10669"/>
  </r>
  <r>
    <x v="11"/>
    <x v="0"/>
    <x v="2"/>
    <n v="10336"/>
  </r>
  <r>
    <x v="0"/>
    <x v="0"/>
    <x v="3"/>
    <n v="3922"/>
  </r>
  <r>
    <x v="1"/>
    <x v="0"/>
    <x v="3"/>
    <n v="3869"/>
  </r>
  <r>
    <x v="2"/>
    <x v="0"/>
    <x v="3"/>
    <n v="3793"/>
  </r>
  <r>
    <x v="3"/>
    <x v="0"/>
    <x v="3"/>
    <n v="4052"/>
  </r>
  <r>
    <x v="4"/>
    <x v="0"/>
    <x v="3"/>
    <n v="3387"/>
  </r>
  <r>
    <x v="5"/>
    <x v="0"/>
    <x v="3"/>
    <n v="3571"/>
  </r>
  <r>
    <x v="6"/>
    <x v="0"/>
    <x v="3"/>
    <n v="3370"/>
  </r>
  <r>
    <x v="7"/>
    <x v="0"/>
    <x v="3"/>
    <n v="4046"/>
  </r>
  <r>
    <x v="8"/>
    <x v="0"/>
    <x v="3"/>
    <n v="3381"/>
  </r>
  <r>
    <x v="9"/>
    <x v="0"/>
    <x v="3"/>
    <n v="3583"/>
  </r>
  <r>
    <x v="10"/>
    <x v="0"/>
    <x v="3"/>
    <n v="3400"/>
  </r>
  <r>
    <x v="11"/>
    <x v="0"/>
    <x v="3"/>
    <n v="3246"/>
  </r>
  <r>
    <x v="12"/>
    <x v="1"/>
    <x v="0"/>
    <n v="120"/>
  </r>
  <r>
    <x v="12"/>
    <x v="2"/>
    <x v="0"/>
    <n v="117"/>
  </r>
  <r>
    <x v="12"/>
    <x v="3"/>
    <x v="0"/>
    <n v="136"/>
  </r>
  <r>
    <x v="12"/>
    <x v="4"/>
    <x v="0"/>
    <n v="125"/>
  </r>
  <r>
    <x v="12"/>
    <x v="5"/>
    <x v="0"/>
    <n v="152"/>
  </r>
  <r>
    <x v="12"/>
    <x v="6"/>
    <x v="0"/>
    <n v="147"/>
  </r>
  <r>
    <x v="12"/>
    <x v="7"/>
    <x v="0"/>
    <n v="168"/>
  </r>
  <r>
    <x v="12"/>
    <x v="8"/>
    <x v="0"/>
    <n v="78"/>
  </r>
  <r>
    <x v="12"/>
    <x v="9"/>
    <x v="0"/>
    <n v="123"/>
  </r>
  <r>
    <x v="12"/>
    <x v="10"/>
    <x v="0"/>
    <n v="113"/>
  </r>
  <r>
    <x v="12"/>
    <x v="11"/>
    <x v="0"/>
    <n v="133"/>
  </r>
  <r>
    <x v="12"/>
    <x v="12"/>
    <x v="0"/>
    <n v="150"/>
  </r>
  <r>
    <x v="13"/>
    <x v="1"/>
    <x v="0"/>
    <n v="86"/>
  </r>
  <r>
    <x v="13"/>
    <x v="2"/>
    <x v="0"/>
    <n v="101"/>
  </r>
  <r>
    <x v="13"/>
    <x v="3"/>
    <x v="0"/>
    <n v="135"/>
  </r>
  <r>
    <x v="13"/>
    <x v="4"/>
    <x v="0"/>
    <n v="124"/>
  </r>
  <r>
    <x v="13"/>
    <x v="5"/>
    <x v="0"/>
    <n v="121"/>
  </r>
  <r>
    <x v="13"/>
    <x v="6"/>
    <x v="0"/>
    <n v="130"/>
  </r>
  <r>
    <x v="13"/>
    <x v="7"/>
    <x v="0"/>
    <n v="166"/>
  </r>
  <r>
    <x v="13"/>
    <x v="8"/>
    <x v="0"/>
    <n v="61"/>
  </r>
  <r>
    <x v="13"/>
    <x v="9"/>
    <x v="0"/>
    <n v="128"/>
  </r>
  <r>
    <x v="13"/>
    <x v="10"/>
    <x v="0"/>
    <n v="128"/>
  </r>
  <r>
    <x v="13"/>
    <x v="11"/>
    <x v="0"/>
    <n v="132"/>
  </r>
  <r>
    <x v="13"/>
    <x v="12"/>
    <x v="0"/>
    <n v="148"/>
  </r>
  <r>
    <x v="14"/>
    <x v="1"/>
    <x v="0"/>
    <n v="84"/>
  </r>
  <r>
    <x v="14"/>
    <x v="2"/>
    <x v="0"/>
    <n v="118"/>
  </r>
  <r>
    <x v="14"/>
    <x v="3"/>
    <x v="0"/>
    <n v="173"/>
  </r>
  <r>
    <x v="14"/>
    <x v="4"/>
    <x v="0"/>
    <n v="124"/>
  </r>
  <r>
    <x v="14"/>
    <x v="5"/>
    <x v="0"/>
    <n v="132"/>
  </r>
  <r>
    <x v="14"/>
    <x v="6"/>
    <x v="0"/>
    <n v="109"/>
  </r>
  <r>
    <x v="14"/>
    <x v="7"/>
    <x v="0"/>
    <n v="128"/>
  </r>
  <r>
    <x v="14"/>
    <x v="8"/>
    <x v="0"/>
    <n v="56"/>
  </r>
  <r>
    <x v="14"/>
    <x v="9"/>
    <x v="0"/>
    <n v="104"/>
  </r>
  <r>
    <x v="14"/>
    <x v="10"/>
    <x v="0"/>
    <n v="133"/>
  </r>
  <r>
    <x v="14"/>
    <x v="11"/>
    <x v="0"/>
    <n v="136"/>
  </r>
  <r>
    <x v="14"/>
    <x v="12"/>
    <x v="0"/>
    <n v="158"/>
  </r>
  <r>
    <x v="15"/>
    <x v="1"/>
    <x v="0"/>
    <n v="93"/>
  </r>
  <r>
    <x v="15"/>
    <x v="2"/>
    <x v="0"/>
    <n v="109"/>
  </r>
  <r>
    <x v="15"/>
    <x v="3"/>
    <x v="0"/>
    <n v="139"/>
  </r>
  <r>
    <x v="15"/>
    <x v="4"/>
    <x v="0"/>
    <n v="131"/>
  </r>
  <r>
    <x v="15"/>
    <x v="5"/>
    <x v="0"/>
    <n v="131"/>
  </r>
  <r>
    <x v="15"/>
    <x v="6"/>
    <x v="0"/>
    <n v="147"/>
  </r>
  <r>
    <x v="15"/>
    <x v="7"/>
    <x v="0"/>
    <n v="142"/>
  </r>
  <r>
    <x v="15"/>
    <x v="8"/>
    <x v="0"/>
    <n v="72"/>
  </r>
  <r>
    <x v="15"/>
    <x v="9"/>
    <x v="0"/>
    <n v="116"/>
  </r>
  <r>
    <x v="15"/>
    <x v="10"/>
    <x v="0"/>
    <n v="159"/>
  </r>
  <r>
    <x v="15"/>
    <x v="11"/>
    <x v="0"/>
    <m/>
  </r>
  <r>
    <x v="15"/>
    <x v="12"/>
    <x v="0"/>
    <m/>
  </r>
  <r>
    <x v="12"/>
    <x v="1"/>
    <x v="1"/>
    <n v="125.66666666666666"/>
  </r>
  <r>
    <x v="12"/>
    <x v="2"/>
    <x v="1"/>
    <n v="136.66666666666666"/>
  </r>
  <r>
    <x v="12"/>
    <x v="3"/>
    <x v="1"/>
    <n v="154.66666666666666"/>
  </r>
  <r>
    <x v="12"/>
    <x v="4"/>
    <x v="1"/>
    <n v="165"/>
  </r>
  <r>
    <x v="12"/>
    <x v="5"/>
    <x v="1"/>
    <n v="159"/>
  </r>
  <r>
    <x v="12"/>
    <x v="6"/>
    <x v="1"/>
    <n v="159"/>
  </r>
  <r>
    <x v="12"/>
    <x v="7"/>
    <x v="1"/>
    <n v="204.33333333333334"/>
  </r>
  <r>
    <x v="12"/>
    <x v="8"/>
    <x v="1"/>
    <n v="128.33333333333334"/>
  </r>
  <r>
    <x v="12"/>
    <x v="9"/>
    <x v="1"/>
    <n v="155.33333333333334"/>
  </r>
  <r>
    <x v="12"/>
    <x v="10"/>
    <x v="1"/>
    <n v="159.33333333333331"/>
  </r>
  <r>
    <x v="12"/>
    <x v="11"/>
    <x v="1"/>
    <n v="180.33333333333331"/>
  </r>
  <r>
    <x v="12"/>
    <x v="12"/>
    <x v="1"/>
    <n v="217.33333333333331"/>
  </r>
  <r>
    <x v="13"/>
    <x v="1"/>
    <x v="1"/>
    <n v="128.333333333333"/>
  </r>
  <r>
    <x v="13"/>
    <x v="2"/>
    <x v="1"/>
    <n v="149.33333333333334"/>
  </r>
  <r>
    <x v="13"/>
    <x v="3"/>
    <x v="1"/>
    <n v="187.33333333333334"/>
  </r>
  <r>
    <x v="13"/>
    <x v="4"/>
    <x v="1"/>
    <n v="149.66666666666666"/>
  </r>
  <r>
    <x v="13"/>
    <x v="5"/>
    <x v="1"/>
    <n v="168.66666666666666"/>
  </r>
  <r>
    <x v="13"/>
    <x v="6"/>
    <x v="1"/>
    <n v="158.66666666666666"/>
  </r>
  <r>
    <x v="13"/>
    <x v="7"/>
    <x v="1"/>
    <n v="187.33333333333331"/>
  </r>
  <r>
    <x v="13"/>
    <x v="8"/>
    <x v="1"/>
    <n v="126.33333333333333"/>
  </r>
  <r>
    <x v="13"/>
    <x v="9"/>
    <x v="1"/>
    <n v="152.33333333333331"/>
  </r>
  <r>
    <x v="13"/>
    <x v="10"/>
    <x v="1"/>
    <n v="174"/>
  </r>
  <r>
    <x v="13"/>
    <x v="11"/>
    <x v="1"/>
    <n v="172"/>
  </r>
  <r>
    <x v="13"/>
    <x v="12"/>
    <x v="1"/>
    <n v="220"/>
  </r>
  <r>
    <x v="14"/>
    <x v="1"/>
    <x v="1"/>
    <n v="149"/>
  </r>
  <r>
    <x v="14"/>
    <x v="2"/>
    <x v="1"/>
    <n v="164"/>
  </r>
  <r>
    <x v="14"/>
    <x v="3"/>
    <x v="1"/>
    <n v="203"/>
  </r>
  <r>
    <x v="14"/>
    <x v="4"/>
    <x v="1"/>
    <n v="146"/>
  </r>
  <r>
    <x v="14"/>
    <x v="5"/>
    <x v="1"/>
    <n v="183"/>
  </r>
  <r>
    <x v="14"/>
    <x v="6"/>
    <x v="1"/>
    <n v="210"/>
  </r>
  <r>
    <x v="14"/>
    <x v="7"/>
    <x v="1"/>
    <n v="188"/>
  </r>
  <r>
    <x v="14"/>
    <x v="8"/>
    <x v="1"/>
    <n v="132"/>
  </r>
  <r>
    <x v="14"/>
    <x v="9"/>
    <x v="1"/>
    <n v="165"/>
  </r>
  <r>
    <x v="14"/>
    <x v="10"/>
    <x v="1"/>
    <n v="178"/>
  </r>
  <r>
    <x v="14"/>
    <x v="11"/>
    <x v="1"/>
    <n v="171"/>
  </r>
  <r>
    <x v="14"/>
    <x v="12"/>
    <x v="1"/>
    <n v="222"/>
  </r>
  <r>
    <x v="15"/>
    <x v="1"/>
    <x v="1"/>
    <n v="146"/>
  </r>
  <r>
    <x v="15"/>
    <x v="2"/>
    <x v="1"/>
    <n v="157"/>
  </r>
  <r>
    <x v="15"/>
    <x v="3"/>
    <x v="1"/>
    <n v="175"/>
  </r>
  <r>
    <x v="15"/>
    <x v="4"/>
    <x v="1"/>
    <n v="205"/>
  </r>
  <r>
    <x v="15"/>
    <x v="5"/>
    <x v="1"/>
    <n v="192"/>
  </r>
  <r>
    <x v="15"/>
    <x v="6"/>
    <x v="1"/>
    <n v="182"/>
  </r>
  <r>
    <x v="15"/>
    <x v="7"/>
    <x v="1"/>
    <n v="194"/>
  </r>
  <r>
    <x v="15"/>
    <x v="8"/>
    <x v="1"/>
    <n v="134"/>
  </r>
  <r>
    <x v="15"/>
    <x v="9"/>
    <x v="1"/>
    <n v="170"/>
  </r>
  <r>
    <x v="15"/>
    <x v="10"/>
    <x v="1"/>
    <m/>
  </r>
  <r>
    <x v="15"/>
    <x v="11"/>
    <x v="1"/>
    <m/>
  </r>
  <r>
    <x v="15"/>
    <x v="12"/>
    <x v="1"/>
    <m/>
  </r>
  <r>
    <x v="12"/>
    <x v="1"/>
    <x v="2"/>
    <n v="686"/>
  </r>
  <r>
    <x v="12"/>
    <x v="2"/>
    <x v="2"/>
    <n v="955"/>
  </r>
  <r>
    <x v="12"/>
    <x v="3"/>
    <x v="2"/>
    <n v="1171"/>
  </r>
  <r>
    <x v="12"/>
    <x v="4"/>
    <x v="2"/>
    <n v="1064"/>
  </r>
  <r>
    <x v="12"/>
    <x v="5"/>
    <x v="2"/>
    <n v="1057"/>
  </r>
  <r>
    <x v="12"/>
    <x v="6"/>
    <x v="2"/>
    <n v="1090"/>
  </r>
  <r>
    <x v="12"/>
    <x v="7"/>
    <x v="2"/>
    <n v="983"/>
  </r>
  <r>
    <x v="12"/>
    <x v="8"/>
    <x v="2"/>
    <n v="559"/>
  </r>
  <r>
    <x v="12"/>
    <x v="9"/>
    <x v="2"/>
    <n v="809"/>
  </r>
  <r>
    <x v="12"/>
    <x v="10"/>
    <x v="2"/>
    <n v="929"/>
  </r>
  <r>
    <x v="12"/>
    <x v="11"/>
    <x v="2"/>
    <n v="1057"/>
  </r>
  <r>
    <x v="12"/>
    <x v="12"/>
    <x v="2"/>
    <n v="877"/>
  </r>
  <r>
    <x v="13"/>
    <x v="1"/>
    <x v="2"/>
    <n v="674"/>
  </r>
  <r>
    <x v="13"/>
    <x v="2"/>
    <x v="2"/>
    <n v="955"/>
  </r>
  <r>
    <x v="13"/>
    <x v="3"/>
    <x v="2"/>
    <n v="1090"/>
  </r>
  <r>
    <x v="13"/>
    <x v="4"/>
    <x v="2"/>
    <n v="868"/>
  </r>
  <r>
    <x v="13"/>
    <x v="5"/>
    <x v="2"/>
    <n v="1157"/>
  </r>
  <r>
    <x v="13"/>
    <x v="6"/>
    <x v="2"/>
    <n v="1060"/>
  </r>
  <r>
    <x v="13"/>
    <x v="7"/>
    <x v="2"/>
    <n v="952"/>
  </r>
  <r>
    <x v="13"/>
    <x v="8"/>
    <x v="2"/>
    <n v="580"/>
  </r>
  <r>
    <x v="13"/>
    <x v="9"/>
    <x v="2"/>
    <n v="839"/>
  </r>
  <r>
    <x v="13"/>
    <x v="10"/>
    <x v="2"/>
    <n v="949"/>
  </r>
  <r>
    <x v="13"/>
    <x v="11"/>
    <x v="2"/>
    <n v="889"/>
  </r>
  <r>
    <x v="13"/>
    <x v="12"/>
    <x v="2"/>
    <n v="896"/>
  </r>
  <r>
    <x v="14"/>
    <x v="1"/>
    <x v="2"/>
    <n v="727"/>
  </r>
  <r>
    <x v="14"/>
    <x v="2"/>
    <x v="2"/>
    <n v="933"/>
  </r>
  <r>
    <x v="14"/>
    <x v="3"/>
    <x v="2"/>
    <n v="1202"/>
  </r>
  <r>
    <x v="14"/>
    <x v="4"/>
    <x v="2"/>
    <n v="948"/>
  </r>
  <r>
    <x v="14"/>
    <x v="5"/>
    <x v="2"/>
    <n v="1112"/>
  </r>
  <r>
    <x v="14"/>
    <x v="6"/>
    <x v="2"/>
    <n v="1180"/>
  </r>
  <r>
    <x v="14"/>
    <x v="7"/>
    <x v="2"/>
    <n v="1060"/>
  </r>
  <r>
    <x v="14"/>
    <x v="8"/>
    <x v="2"/>
    <n v="744"/>
  </r>
  <r>
    <x v="14"/>
    <x v="9"/>
    <x v="2"/>
    <n v="823"/>
  </r>
  <r>
    <x v="14"/>
    <x v="10"/>
    <x v="2"/>
    <n v="1028"/>
  </r>
  <r>
    <x v="14"/>
    <x v="11"/>
    <x v="2"/>
    <n v="1082"/>
  </r>
  <r>
    <x v="14"/>
    <x v="12"/>
    <x v="2"/>
    <n v="826"/>
  </r>
  <r>
    <x v="15"/>
    <x v="1"/>
    <x v="2"/>
    <n v="764"/>
  </r>
  <r>
    <x v="15"/>
    <x v="2"/>
    <x v="2"/>
    <n v="944"/>
  </r>
  <r>
    <x v="15"/>
    <x v="3"/>
    <x v="2"/>
    <n v="1204"/>
  </r>
  <r>
    <x v="15"/>
    <x v="4"/>
    <x v="2"/>
    <n v="1214"/>
  </r>
  <r>
    <x v="15"/>
    <x v="5"/>
    <x v="2"/>
    <n v="1251"/>
  </r>
  <r>
    <x v="15"/>
    <x v="6"/>
    <x v="2"/>
    <n v="1042"/>
  </r>
  <r>
    <x v="15"/>
    <x v="7"/>
    <x v="2"/>
    <n v="1276"/>
  </r>
  <r>
    <x v="15"/>
    <x v="8"/>
    <x v="2"/>
    <n v="662"/>
  </r>
  <r>
    <x v="15"/>
    <x v="9"/>
    <x v="2"/>
    <n v="801"/>
  </r>
  <r>
    <x v="15"/>
    <x v="10"/>
    <x v="2"/>
    <n v="1212"/>
  </r>
  <r>
    <x v="15"/>
    <x v="11"/>
    <x v="2"/>
    <n v="1003"/>
  </r>
  <r>
    <x v="15"/>
    <x v="12"/>
    <x v="2"/>
    <n v="710"/>
  </r>
  <r>
    <x v="12"/>
    <x v="1"/>
    <x v="3"/>
    <n v="211"/>
  </r>
  <r>
    <x v="12"/>
    <x v="2"/>
    <x v="3"/>
    <n v="214"/>
  </r>
  <r>
    <x v="12"/>
    <x v="3"/>
    <x v="3"/>
    <n v="237"/>
  </r>
  <r>
    <x v="12"/>
    <x v="4"/>
    <x v="3"/>
    <n v="288"/>
  </r>
  <r>
    <x v="12"/>
    <x v="5"/>
    <x v="3"/>
    <n v="317"/>
  </r>
  <r>
    <x v="12"/>
    <x v="6"/>
    <x v="3"/>
    <n v="262"/>
  </r>
  <r>
    <x v="12"/>
    <x v="7"/>
    <x v="3"/>
    <n v="270"/>
  </r>
  <r>
    <x v="12"/>
    <x v="8"/>
    <x v="3"/>
    <n v="166"/>
  </r>
  <r>
    <x v="12"/>
    <x v="9"/>
    <x v="3"/>
    <n v="403"/>
  </r>
  <r>
    <x v="12"/>
    <x v="10"/>
    <x v="3"/>
    <n v="269"/>
  </r>
  <r>
    <x v="12"/>
    <x v="11"/>
    <x v="3"/>
    <n v="249"/>
  </r>
  <r>
    <x v="12"/>
    <x v="12"/>
    <x v="3"/>
    <n v="179"/>
  </r>
  <r>
    <x v="13"/>
    <x v="1"/>
    <x v="3"/>
    <n v="205"/>
  </r>
  <r>
    <x v="13"/>
    <x v="2"/>
    <x v="3"/>
    <n v="257"/>
  </r>
  <r>
    <x v="13"/>
    <x v="3"/>
    <x v="3"/>
    <n v="321"/>
  </r>
  <r>
    <x v="13"/>
    <x v="4"/>
    <x v="3"/>
    <n v="431"/>
  </r>
  <r>
    <x v="13"/>
    <x v="5"/>
    <x v="3"/>
    <n v="210"/>
  </r>
  <r>
    <x v="13"/>
    <x v="6"/>
    <x v="3"/>
    <n v="505"/>
  </r>
  <r>
    <x v="13"/>
    <x v="7"/>
    <x v="3"/>
    <n v="305"/>
  </r>
  <r>
    <x v="13"/>
    <x v="8"/>
    <x v="3"/>
    <n v="260"/>
  </r>
  <r>
    <x v="13"/>
    <x v="9"/>
    <x v="3"/>
    <n v="411"/>
  </r>
  <r>
    <x v="13"/>
    <x v="10"/>
    <x v="3"/>
    <n v="222"/>
  </r>
  <r>
    <x v="13"/>
    <x v="11"/>
    <x v="3"/>
    <n v="394"/>
  </r>
  <r>
    <x v="13"/>
    <x v="12"/>
    <x v="3"/>
    <n v="262"/>
  </r>
  <r>
    <x v="14"/>
    <x v="1"/>
    <x v="3"/>
    <n v="281"/>
  </r>
  <r>
    <x v="14"/>
    <x v="2"/>
    <x v="3"/>
    <n v="375"/>
  </r>
  <r>
    <x v="14"/>
    <x v="3"/>
    <x v="3"/>
    <n v="428"/>
  </r>
  <r>
    <x v="14"/>
    <x v="4"/>
    <x v="3"/>
    <n v="555"/>
  </r>
  <r>
    <x v="14"/>
    <x v="5"/>
    <x v="3"/>
    <n v="235"/>
  </r>
  <r>
    <x v="14"/>
    <x v="6"/>
    <x v="3"/>
    <n v="244"/>
  </r>
  <r>
    <x v="14"/>
    <x v="7"/>
    <x v="3"/>
    <n v="261"/>
  </r>
  <r>
    <x v="14"/>
    <x v="8"/>
    <x v="3"/>
    <n v="303"/>
  </r>
  <r>
    <x v="14"/>
    <x v="9"/>
    <x v="3"/>
    <n v="226"/>
  </r>
  <r>
    <x v="14"/>
    <x v="10"/>
    <x v="3"/>
    <n v="423"/>
  </r>
  <r>
    <x v="14"/>
    <x v="11"/>
    <x v="3"/>
    <n v="444"/>
  </r>
  <r>
    <x v="14"/>
    <x v="12"/>
    <x v="3"/>
    <n v="434"/>
  </r>
  <r>
    <x v="15"/>
    <x v="1"/>
    <x v="3"/>
    <n v="153"/>
  </r>
  <r>
    <x v="15"/>
    <x v="2"/>
    <x v="3"/>
    <n v="236"/>
  </r>
  <r>
    <x v="15"/>
    <x v="3"/>
    <x v="3"/>
    <n v="322"/>
  </r>
  <r>
    <x v="15"/>
    <x v="4"/>
    <x v="3"/>
    <n v="419"/>
  </r>
  <r>
    <x v="15"/>
    <x v="5"/>
    <x v="3"/>
    <n v="427"/>
  </r>
  <r>
    <x v="15"/>
    <x v="6"/>
    <x v="3"/>
    <n v="276"/>
  </r>
  <r>
    <x v="15"/>
    <x v="7"/>
    <x v="3"/>
    <n v="376"/>
  </r>
  <r>
    <x v="15"/>
    <x v="8"/>
    <x v="3"/>
    <n v="121"/>
  </r>
  <r>
    <x v="15"/>
    <x v="9"/>
    <x v="3"/>
    <n v="198"/>
  </r>
  <r>
    <x v="15"/>
    <x v="10"/>
    <x v="3"/>
    <n v="469"/>
  </r>
  <r>
    <x v="15"/>
    <x v="11"/>
    <x v="3"/>
    <n v="227"/>
  </r>
  <r>
    <x v="15"/>
    <x v="12"/>
    <x v="3"/>
    <n v="249"/>
  </r>
  <r>
    <x v="12"/>
    <x v="1"/>
    <x v="4"/>
    <n v="2089"/>
  </r>
  <r>
    <x v="12"/>
    <x v="2"/>
    <x v="4"/>
    <n v="2176"/>
  </r>
  <r>
    <x v="12"/>
    <x v="3"/>
    <x v="4"/>
    <n v="2265"/>
  </r>
  <r>
    <x v="12"/>
    <x v="4"/>
    <x v="4"/>
    <n v="2113"/>
  </r>
  <r>
    <x v="12"/>
    <x v="5"/>
    <x v="4"/>
    <n v="2199"/>
  </r>
  <r>
    <x v="12"/>
    <x v="6"/>
    <x v="4"/>
    <n v="2244"/>
  </r>
  <r>
    <x v="12"/>
    <x v="7"/>
    <x v="4"/>
    <n v="2239"/>
  </r>
  <r>
    <x v="12"/>
    <x v="8"/>
    <x v="4"/>
    <n v="1777"/>
  </r>
  <r>
    <x v="12"/>
    <x v="9"/>
    <x v="4"/>
    <n v="2071"/>
  </r>
  <r>
    <x v="12"/>
    <x v="10"/>
    <x v="4"/>
    <n v="2015"/>
  </r>
  <r>
    <x v="12"/>
    <x v="11"/>
    <x v="4"/>
    <n v="2190"/>
  </r>
  <r>
    <x v="12"/>
    <x v="12"/>
    <x v="4"/>
    <n v="1949"/>
  </r>
  <r>
    <x v="13"/>
    <x v="1"/>
    <x v="4"/>
    <n v="1650"/>
  </r>
  <r>
    <x v="13"/>
    <x v="2"/>
    <x v="4"/>
    <n v="1686"/>
  </r>
  <r>
    <x v="13"/>
    <x v="3"/>
    <x v="4"/>
    <n v="1765"/>
  </r>
  <r>
    <x v="13"/>
    <x v="4"/>
    <x v="4"/>
    <n v="1434"/>
  </r>
  <r>
    <x v="13"/>
    <x v="5"/>
    <x v="4"/>
    <n v="1723"/>
  </r>
  <r>
    <x v="13"/>
    <x v="6"/>
    <x v="4"/>
    <n v="1563"/>
  </r>
  <r>
    <x v="13"/>
    <x v="7"/>
    <x v="4"/>
    <n v="1456"/>
  </r>
  <r>
    <x v="13"/>
    <x v="8"/>
    <x v="4"/>
    <n v="1436"/>
  </r>
  <r>
    <x v="13"/>
    <x v="9"/>
    <x v="4"/>
    <n v="1467"/>
  </r>
  <r>
    <x v="13"/>
    <x v="10"/>
    <x v="4"/>
    <n v="1503"/>
  </r>
  <r>
    <x v="13"/>
    <x v="11"/>
    <x v="4"/>
    <n v="1533"/>
  </r>
  <r>
    <x v="13"/>
    <x v="12"/>
    <x v="4"/>
    <n v="1395"/>
  </r>
  <r>
    <x v="14"/>
    <x v="1"/>
    <x v="4"/>
    <n v="1330"/>
  </r>
  <r>
    <x v="14"/>
    <x v="2"/>
    <x v="4"/>
    <n v="1224"/>
  </r>
  <r>
    <x v="14"/>
    <x v="3"/>
    <x v="4"/>
    <n v="1301"/>
  </r>
  <r>
    <x v="14"/>
    <x v="4"/>
    <x v="4"/>
    <n v="1025"/>
  </r>
  <r>
    <x v="14"/>
    <x v="5"/>
    <x v="4"/>
    <n v="1210"/>
  </r>
  <r>
    <x v="14"/>
    <x v="6"/>
    <x v="4"/>
    <n v="1549"/>
  </r>
  <r>
    <x v="14"/>
    <x v="7"/>
    <x v="4"/>
    <n v="1869"/>
  </r>
  <r>
    <x v="14"/>
    <x v="8"/>
    <x v="4"/>
    <n v="1977"/>
  </r>
  <r>
    <x v="14"/>
    <x v="9"/>
    <x v="4"/>
    <n v="2408"/>
  </r>
  <r>
    <x v="14"/>
    <x v="10"/>
    <x v="4"/>
    <n v="2582"/>
  </r>
  <r>
    <x v="14"/>
    <x v="11"/>
    <x v="4"/>
    <n v="2561"/>
  </r>
  <r>
    <x v="14"/>
    <x v="12"/>
    <x v="4"/>
    <n v="2049"/>
  </r>
  <r>
    <x v="15"/>
    <x v="1"/>
    <x v="4"/>
    <n v="2331"/>
  </r>
  <r>
    <x v="15"/>
    <x v="2"/>
    <x v="4"/>
    <n v="2081"/>
  </r>
  <r>
    <x v="15"/>
    <x v="3"/>
    <x v="4"/>
    <n v="1800"/>
  </r>
  <r>
    <x v="15"/>
    <x v="4"/>
    <x v="4"/>
    <n v="1942"/>
  </r>
  <r>
    <x v="15"/>
    <x v="5"/>
    <x v="4"/>
    <n v="2045"/>
  </r>
  <r>
    <x v="15"/>
    <x v="6"/>
    <x v="4"/>
    <n v="1996"/>
  </r>
  <r>
    <x v="15"/>
    <x v="7"/>
    <x v="4"/>
    <n v="1959"/>
  </r>
  <r>
    <x v="15"/>
    <x v="8"/>
    <x v="4"/>
    <n v="1626"/>
  </r>
  <r>
    <x v="15"/>
    <x v="9"/>
    <x v="4"/>
    <n v="2045"/>
  </r>
  <r>
    <x v="15"/>
    <x v="10"/>
    <x v="4"/>
    <n v="2203"/>
  </r>
  <r>
    <x v="15"/>
    <x v="11"/>
    <x v="4"/>
    <n v="1887"/>
  </r>
  <r>
    <x v="15"/>
    <x v="12"/>
    <x v="4"/>
    <n v="1858"/>
  </r>
  <r>
    <x v="0"/>
    <x v="0"/>
    <x v="4"/>
    <n v="16255"/>
  </r>
  <r>
    <x v="1"/>
    <x v="0"/>
    <x v="4"/>
    <n v="16937"/>
  </r>
  <r>
    <x v="2"/>
    <x v="0"/>
    <x v="4"/>
    <n v="18488"/>
  </r>
  <r>
    <x v="3"/>
    <x v="0"/>
    <x v="4"/>
    <n v="18840"/>
  </r>
  <r>
    <x v="4"/>
    <x v="0"/>
    <x v="4"/>
    <n v="18717"/>
  </r>
  <r>
    <x v="5"/>
    <x v="0"/>
    <x v="4"/>
    <n v="17405"/>
  </r>
  <r>
    <x v="6"/>
    <x v="0"/>
    <x v="4"/>
    <n v="18973"/>
  </r>
  <r>
    <x v="7"/>
    <x v="0"/>
    <x v="4"/>
    <n v="22675"/>
  </r>
  <r>
    <x v="8"/>
    <x v="0"/>
    <x v="4"/>
    <n v="25953"/>
  </r>
  <r>
    <x v="9"/>
    <x v="0"/>
    <x v="4"/>
    <n v="26933"/>
  </r>
  <r>
    <x v="10"/>
    <x v="0"/>
    <x v="4"/>
    <n v="30691"/>
  </r>
  <r>
    <x v="11"/>
    <x v="0"/>
    <x v="4"/>
    <n v="28270"/>
  </r>
  <r>
    <x v="0"/>
    <x v="0"/>
    <x v="5"/>
    <n v="4342"/>
  </r>
  <r>
    <x v="1"/>
    <x v="0"/>
    <x v="5"/>
    <n v="4025"/>
  </r>
  <r>
    <x v="2"/>
    <x v="0"/>
    <x v="5"/>
    <n v="3512"/>
  </r>
  <r>
    <x v="3"/>
    <x v="0"/>
    <x v="5"/>
    <n v="3187"/>
  </r>
  <r>
    <x v="4"/>
    <x v="0"/>
    <x v="5"/>
    <n v="3154"/>
  </r>
  <r>
    <x v="5"/>
    <x v="0"/>
    <x v="5"/>
    <n v="2756"/>
  </r>
  <r>
    <x v="6"/>
    <x v="0"/>
    <x v="5"/>
    <n v="2876"/>
  </r>
  <r>
    <x v="7"/>
    <x v="0"/>
    <x v="5"/>
    <n v="2223"/>
  </r>
  <r>
    <x v="8"/>
    <x v="0"/>
    <x v="5"/>
    <n v="3288"/>
  </r>
  <r>
    <x v="9"/>
    <x v="0"/>
    <x v="5"/>
    <n v="3179"/>
  </r>
  <r>
    <x v="10"/>
    <x v="0"/>
    <x v="5"/>
    <n v="3628"/>
  </r>
  <r>
    <x v="11"/>
    <x v="0"/>
    <x v="5"/>
    <n v="3008"/>
  </r>
  <r>
    <x v="12"/>
    <x v="1"/>
    <x v="5"/>
    <n v="246"/>
  </r>
  <r>
    <x v="12"/>
    <x v="2"/>
    <x v="5"/>
    <n v="256"/>
  </r>
  <r>
    <x v="12"/>
    <x v="3"/>
    <x v="5"/>
    <n v="271"/>
  </r>
  <r>
    <x v="12"/>
    <x v="4"/>
    <x v="5"/>
    <n v="214"/>
  </r>
  <r>
    <x v="12"/>
    <x v="5"/>
    <x v="5"/>
    <n v="262"/>
  </r>
  <r>
    <x v="12"/>
    <x v="6"/>
    <x v="5"/>
    <n v="326"/>
  </r>
  <r>
    <x v="12"/>
    <x v="7"/>
    <x v="5"/>
    <n v="207"/>
  </r>
  <r>
    <x v="12"/>
    <x v="8"/>
    <x v="5"/>
    <n v="205"/>
  </r>
  <r>
    <x v="12"/>
    <x v="9"/>
    <x v="5"/>
    <n v="277"/>
  </r>
  <r>
    <x v="12"/>
    <x v="10"/>
    <x v="5"/>
    <n v="248"/>
  </r>
  <r>
    <x v="12"/>
    <x v="11"/>
    <x v="5"/>
    <n v="196"/>
  </r>
  <r>
    <x v="12"/>
    <x v="12"/>
    <x v="5"/>
    <n v="252"/>
  </r>
  <r>
    <x v="13"/>
    <x v="1"/>
    <x v="5"/>
    <n v="181"/>
  </r>
  <r>
    <x v="13"/>
    <x v="2"/>
    <x v="5"/>
    <n v="217"/>
  </r>
  <r>
    <x v="13"/>
    <x v="3"/>
    <x v="5"/>
    <n v="241"/>
  </r>
  <r>
    <x v="13"/>
    <x v="4"/>
    <x v="5"/>
    <n v="207"/>
  </r>
  <r>
    <x v="13"/>
    <x v="5"/>
    <x v="5"/>
    <n v="162"/>
  </r>
  <r>
    <x v="13"/>
    <x v="6"/>
    <x v="5"/>
    <n v="202"/>
  </r>
  <r>
    <x v="13"/>
    <x v="7"/>
    <x v="5"/>
    <n v="226"/>
  </r>
  <r>
    <x v="13"/>
    <x v="8"/>
    <x v="5"/>
    <n v="239"/>
  </r>
  <r>
    <x v="13"/>
    <x v="9"/>
    <x v="5"/>
    <n v="206"/>
  </r>
  <r>
    <x v="13"/>
    <x v="10"/>
    <x v="5"/>
    <n v="191"/>
  </r>
  <r>
    <x v="13"/>
    <x v="11"/>
    <x v="5"/>
    <n v="218"/>
  </r>
  <r>
    <x v="13"/>
    <x v="12"/>
    <x v="5"/>
    <n v="210"/>
  </r>
  <r>
    <x v="14"/>
    <x v="1"/>
    <x v="5"/>
    <n v="126"/>
  </r>
  <r>
    <x v="14"/>
    <x v="2"/>
    <x v="5"/>
    <n v="234"/>
  </r>
  <r>
    <x v="14"/>
    <x v="3"/>
    <x v="5"/>
    <n v="205"/>
  </r>
  <r>
    <x v="14"/>
    <x v="4"/>
    <x v="5"/>
    <n v="160"/>
  </r>
  <r>
    <x v="14"/>
    <x v="5"/>
    <x v="5"/>
    <n v="189"/>
  </r>
  <r>
    <x v="14"/>
    <x v="6"/>
    <x v="5"/>
    <n v="178"/>
  </r>
  <r>
    <x v="14"/>
    <x v="7"/>
    <x v="5"/>
    <n v="206"/>
  </r>
  <r>
    <x v="14"/>
    <x v="8"/>
    <x v="5"/>
    <n v="176"/>
  </r>
  <r>
    <x v="14"/>
    <x v="9"/>
    <x v="5"/>
    <n v="183"/>
  </r>
  <r>
    <x v="14"/>
    <x v="10"/>
    <x v="5"/>
    <n v="178"/>
  </r>
  <r>
    <x v="14"/>
    <x v="11"/>
    <x v="5"/>
    <n v="185"/>
  </r>
  <r>
    <x v="14"/>
    <x v="12"/>
    <x v="5"/>
    <n v="182"/>
  </r>
  <r>
    <x v="15"/>
    <x v="1"/>
    <x v="5"/>
    <n v="152"/>
  </r>
  <r>
    <x v="15"/>
    <x v="2"/>
    <x v="5"/>
    <n v="198"/>
  </r>
  <r>
    <x v="15"/>
    <x v="3"/>
    <x v="5"/>
    <n v="152"/>
  </r>
  <r>
    <x v="15"/>
    <x v="4"/>
    <x v="5"/>
    <n v="117"/>
  </r>
  <r>
    <x v="15"/>
    <x v="5"/>
    <x v="5"/>
    <n v="153"/>
  </r>
  <r>
    <x v="15"/>
    <x v="6"/>
    <x v="5"/>
    <n v="163"/>
  </r>
  <r>
    <x v="15"/>
    <x v="7"/>
    <x v="5"/>
    <n v="201"/>
  </r>
  <r>
    <x v="15"/>
    <x v="8"/>
    <x v="5"/>
    <n v="167"/>
  </r>
  <r>
    <x v="15"/>
    <x v="9"/>
    <x v="5"/>
    <n v="123"/>
  </r>
  <r>
    <x v="15"/>
    <x v="10"/>
    <x v="5"/>
    <n v="265"/>
  </r>
  <r>
    <x v="15"/>
    <x v="11"/>
    <x v="5"/>
    <n v="185"/>
  </r>
  <r>
    <x v="15"/>
    <x v="12"/>
    <x v="5"/>
    <n v="167"/>
  </r>
</pivotCacheRecords>
</file>

<file path=xl/pivotCache/pivotCacheRecords2.xml><?xml version="1.0" encoding="utf-8"?>
<pivotCacheRecords xmlns="http://schemas.openxmlformats.org/spreadsheetml/2006/main" xmlns:r="http://schemas.openxmlformats.org/officeDocument/2006/relationships" count="360">
  <r>
    <x v="0"/>
    <x v="0"/>
    <x v="0"/>
    <n v="3803"/>
  </r>
  <r>
    <x v="1"/>
    <x v="0"/>
    <x v="0"/>
    <n v="3780"/>
  </r>
  <r>
    <x v="2"/>
    <x v="0"/>
    <x v="0"/>
    <n v="3626"/>
  </r>
  <r>
    <x v="3"/>
    <x v="0"/>
    <x v="0"/>
    <n v="3475"/>
  </r>
  <r>
    <x v="4"/>
    <x v="0"/>
    <x v="0"/>
    <n v="3244"/>
  </r>
  <r>
    <x v="5"/>
    <x v="0"/>
    <x v="0"/>
    <n v="3178"/>
  </r>
  <r>
    <x v="6"/>
    <x v="0"/>
    <x v="0"/>
    <n v="3020"/>
  </r>
  <r>
    <x v="7"/>
    <x v="0"/>
    <x v="0"/>
    <n v="2922"/>
  </r>
  <r>
    <x v="8"/>
    <x v="0"/>
    <x v="0"/>
    <n v="2343"/>
  </r>
  <r>
    <x v="9"/>
    <x v="0"/>
    <x v="0"/>
    <n v="1674"/>
  </r>
  <r>
    <x v="10"/>
    <x v="0"/>
    <x v="0"/>
    <n v="1447"/>
  </r>
  <r>
    <x v="11"/>
    <x v="0"/>
    <x v="0"/>
    <n v="1555"/>
  </r>
  <r>
    <x v="0"/>
    <x v="0"/>
    <x v="1"/>
    <n v="2560"/>
  </r>
  <r>
    <x v="1"/>
    <x v="0"/>
    <x v="1"/>
    <n v="2640"/>
  </r>
  <r>
    <x v="2"/>
    <x v="0"/>
    <x v="1"/>
    <n v="2598"/>
  </r>
  <r>
    <x v="3"/>
    <x v="0"/>
    <x v="1"/>
    <n v="2539"/>
  </r>
  <r>
    <x v="4"/>
    <x v="0"/>
    <x v="1"/>
    <n v="2648"/>
  </r>
  <r>
    <x v="5"/>
    <x v="0"/>
    <x v="1"/>
    <n v="2712"/>
  </r>
  <r>
    <x v="6"/>
    <x v="0"/>
    <x v="1"/>
    <n v="2354"/>
  </r>
  <r>
    <x v="7"/>
    <x v="0"/>
    <x v="1"/>
    <n v="2439"/>
  </r>
  <r>
    <x v="8"/>
    <x v="0"/>
    <x v="1"/>
    <n v="2465"/>
  </r>
  <r>
    <x v="9"/>
    <x v="0"/>
    <x v="1"/>
    <n v="2731"/>
  </r>
  <r>
    <x v="10"/>
    <x v="0"/>
    <x v="1"/>
    <n v="2757"/>
  </r>
  <r>
    <x v="11"/>
    <x v="0"/>
    <x v="1"/>
    <n v="3448"/>
  </r>
  <r>
    <x v="0"/>
    <x v="0"/>
    <x v="2"/>
    <n v="42437"/>
  </r>
  <r>
    <x v="1"/>
    <x v="0"/>
    <x v="2"/>
    <n v="43364"/>
  </r>
  <r>
    <x v="2"/>
    <x v="0"/>
    <x v="2"/>
    <n v="44116"/>
  </r>
  <r>
    <x v="3"/>
    <x v="0"/>
    <x v="2"/>
    <n v="44029"/>
  </r>
  <r>
    <x v="4"/>
    <x v="0"/>
    <x v="2"/>
    <n v="46904"/>
  </r>
  <r>
    <x v="5"/>
    <x v="0"/>
    <x v="2"/>
    <n v="50057"/>
  </r>
  <r>
    <x v="6"/>
    <x v="0"/>
    <x v="2"/>
    <n v="50715"/>
  </r>
  <r>
    <x v="7"/>
    <x v="0"/>
    <x v="2"/>
    <n v="52103"/>
  </r>
  <r>
    <x v="8"/>
    <x v="0"/>
    <x v="2"/>
    <n v="52041"/>
  </r>
  <r>
    <x v="9"/>
    <x v="0"/>
    <x v="2"/>
    <n v="52287"/>
  </r>
  <r>
    <x v="10"/>
    <x v="0"/>
    <x v="2"/>
    <n v="50693"/>
  </r>
  <r>
    <x v="11"/>
    <x v="0"/>
    <x v="2"/>
    <n v="51120"/>
  </r>
  <r>
    <x v="0"/>
    <x v="0"/>
    <x v="3"/>
    <n v="4694"/>
  </r>
  <r>
    <x v="1"/>
    <x v="0"/>
    <x v="3"/>
    <n v="4602"/>
  </r>
  <r>
    <x v="2"/>
    <x v="0"/>
    <x v="3"/>
    <n v="5062"/>
  </r>
  <r>
    <x v="3"/>
    <x v="0"/>
    <x v="3"/>
    <n v="4998"/>
  </r>
  <r>
    <x v="4"/>
    <x v="0"/>
    <x v="3"/>
    <n v="5759"/>
  </r>
  <r>
    <x v="5"/>
    <x v="0"/>
    <x v="3"/>
    <n v="7099"/>
  </r>
  <r>
    <x v="6"/>
    <x v="0"/>
    <x v="3"/>
    <n v="7475"/>
  </r>
  <r>
    <x v="7"/>
    <x v="0"/>
    <x v="3"/>
    <n v="7388"/>
  </r>
  <r>
    <x v="8"/>
    <x v="0"/>
    <x v="3"/>
    <n v="9451"/>
  </r>
  <r>
    <x v="9"/>
    <x v="0"/>
    <x v="3"/>
    <n v="12238"/>
  </r>
  <r>
    <x v="10"/>
    <x v="0"/>
    <x v="3"/>
    <n v="11616"/>
  </r>
  <r>
    <x v="11"/>
    <x v="0"/>
    <x v="3"/>
    <n v="12267"/>
  </r>
  <r>
    <x v="0"/>
    <x v="0"/>
    <x v="4"/>
    <n v="1529"/>
  </r>
  <r>
    <x v="1"/>
    <x v="0"/>
    <x v="4"/>
    <n v="1662"/>
  </r>
  <r>
    <x v="2"/>
    <x v="0"/>
    <x v="4"/>
    <n v="1772"/>
  </r>
  <r>
    <x v="3"/>
    <x v="0"/>
    <x v="4"/>
    <n v="1598"/>
  </r>
  <r>
    <x v="4"/>
    <x v="0"/>
    <x v="4"/>
    <n v="1826"/>
  </r>
  <r>
    <x v="5"/>
    <x v="0"/>
    <x v="4"/>
    <n v="1773"/>
  </r>
  <r>
    <x v="6"/>
    <x v="0"/>
    <x v="4"/>
    <n v="1927"/>
  </r>
  <r>
    <x v="7"/>
    <x v="0"/>
    <x v="4"/>
    <n v="2096"/>
  </r>
  <r>
    <x v="8"/>
    <x v="0"/>
    <x v="4"/>
    <n v="1890"/>
  </r>
  <r>
    <x v="9"/>
    <x v="0"/>
    <x v="4"/>
    <n v="1685"/>
  </r>
  <r>
    <x v="10"/>
    <x v="0"/>
    <x v="4"/>
    <n v="1585"/>
  </r>
  <r>
    <x v="11"/>
    <x v="0"/>
    <x v="4"/>
    <n v="1495"/>
  </r>
  <r>
    <x v="0"/>
    <x v="0"/>
    <x v="5"/>
    <n v="13141"/>
  </r>
  <r>
    <x v="1"/>
    <x v="0"/>
    <x v="5"/>
    <n v="14767"/>
  </r>
  <r>
    <x v="2"/>
    <x v="0"/>
    <x v="5"/>
    <n v="18594"/>
  </r>
  <r>
    <x v="3"/>
    <x v="0"/>
    <x v="5"/>
    <n v="17420"/>
  </r>
  <r>
    <x v="4"/>
    <x v="0"/>
    <x v="5"/>
    <n v="18078"/>
  </r>
  <r>
    <x v="5"/>
    <x v="0"/>
    <x v="5"/>
    <n v="17948"/>
  </r>
  <r>
    <x v="6"/>
    <x v="0"/>
    <x v="5"/>
    <n v="17508"/>
  </r>
  <r>
    <x v="7"/>
    <x v="0"/>
    <x v="5"/>
    <n v="18035"/>
  </r>
  <r>
    <x v="8"/>
    <x v="0"/>
    <x v="5"/>
    <n v="22109"/>
  </r>
  <r>
    <x v="9"/>
    <x v="0"/>
    <x v="5"/>
    <n v="18346"/>
  </r>
  <r>
    <x v="10"/>
    <x v="0"/>
    <x v="5"/>
    <n v="15774"/>
  </r>
  <r>
    <x v="11"/>
    <x v="0"/>
    <x v="5"/>
    <n v="12224"/>
  </r>
  <r>
    <x v="12"/>
    <x v="1"/>
    <x v="0"/>
    <n v="94"/>
  </r>
  <r>
    <x v="12"/>
    <x v="2"/>
    <x v="0"/>
    <n v="110"/>
  </r>
  <r>
    <x v="12"/>
    <x v="3"/>
    <x v="0"/>
    <n v="143"/>
  </r>
  <r>
    <x v="12"/>
    <x v="4"/>
    <x v="0"/>
    <n v="104"/>
  </r>
  <r>
    <x v="12"/>
    <x v="5"/>
    <x v="0"/>
    <n v="120"/>
  </r>
  <r>
    <x v="12"/>
    <x v="6"/>
    <x v="0"/>
    <n v="141"/>
  </r>
  <r>
    <x v="12"/>
    <x v="7"/>
    <x v="0"/>
    <n v="163"/>
  </r>
  <r>
    <x v="12"/>
    <x v="8"/>
    <x v="0"/>
    <n v="77"/>
  </r>
  <r>
    <x v="12"/>
    <x v="9"/>
    <x v="0"/>
    <n v="117"/>
  </r>
  <r>
    <x v="12"/>
    <x v="10"/>
    <x v="0"/>
    <n v="127"/>
  </r>
  <r>
    <x v="12"/>
    <x v="11"/>
    <x v="0"/>
    <n v="100"/>
  </r>
  <r>
    <x v="12"/>
    <x v="12"/>
    <x v="0"/>
    <n v="138"/>
  </r>
  <r>
    <x v="12"/>
    <x v="1"/>
    <x v="1"/>
    <n v="201"/>
  </r>
  <r>
    <x v="12"/>
    <x v="2"/>
    <x v="1"/>
    <n v="281"/>
  </r>
  <r>
    <x v="12"/>
    <x v="3"/>
    <x v="1"/>
    <n v="323"/>
  </r>
  <r>
    <x v="12"/>
    <x v="4"/>
    <x v="1"/>
    <n v="287"/>
  </r>
  <r>
    <x v="12"/>
    <x v="5"/>
    <x v="1"/>
    <n v="280"/>
  </r>
  <r>
    <x v="12"/>
    <x v="6"/>
    <x v="1"/>
    <n v="291"/>
  </r>
  <r>
    <x v="12"/>
    <x v="7"/>
    <x v="1"/>
    <n v="255"/>
  </r>
  <r>
    <x v="12"/>
    <x v="8"/>
    <x v="1"/>
    <n v="173"/>
  </r>
  <r>
    <x v="12"/>
    <x v="9"/>
    <x v="1"/>
    <n v="232"/>
  </r>
  <r>
    <x v="12"/>
    <x v="10"/>
    <x v="1"/>
    <n v="265"/>
  </r>
  <r>
    <x v="12"/>
    <x v="11"/>
    <x v="1"/>
    <n v="272"/>
  </r>
  <r>
    <x v="12"/>
    <x v="12"/>
    <x v="1"/>
    <n v="231"/>
  </r>
  <r>
    <x v="13"/>
    <x v="1"/>
    <x v="0"/>
    <n v="85"/>
  </r>
  <r>
    <x v="13"/>
    <x v="2"/>
    <x v="0"/>
    <n v="109"/>
  </r>
  <r>
    <x v="13"/>
    <x v="3"/>
    <x v="0"/>
    <n v="154"/>
  </r>
  <r>
    <x v="13"/>
    <x v="4"/>
    <x v="0"/>
    <n v="115"/>
  </r>
  <r>
    <x v="13"/>
    <x v="5"/>
    <x v="0"/>
    <n v="86"/>
  </r>
  <r>
    <x v="13"/>
    <x v="6"/>
    <x v="0"/>
    <n v="143"/>
  </r>
  <r>
    <x v="13"/>
    <x v="7"/>
    <x v="0"/>
    <n v="131"/>
  </r>
  <r>
    <x v="13"/>
    <x v="8"/>
    <x v="0"/>
    <n v="85"/>
  </r>
  <r>
    <x v="13"/>
    <x v="9"/>
    <x v="0"/>
    <n v="79"/>
  </r>
  <r>
    <x v="13"/>
    <x v="10"/>
    <x v="0"/>
    <n v="120"/>
  </r>
  <r>
    <x v="13"/>
    <x v="11"/>
    <x v="0"/>
    <n v="105"/>
  </r>
  <r>
    <x v="13"/>
    <x v="12"/>
    <x v="0"/>
    <n v="106"/>
  </r>
  <r>
    <x v="13"/>
    <x v="1"/>
    <x v="1"/>
    <n v="188"/>
  </r>
  <r>
    <x v="13"/>
    <x v="2"/>
    <x v="1"/>
    <n v="240"/>
  </r>
  <r>
    <x v="13"/>
    <x v="3"/>
    <x v="1"/>
    <n v="237"/>
  </r>
  <r>
    <x v="13"/>
    <x v="4"/>
    <x v="1"/>
    <n v="208"/>
  </r>
  <r>
    <x v="13"/>
    <x v="5"/>
    <x v="1"/>
    <n v="237"/>
  </r>
  <r>
    <x v="13"/>
    <x v="6"/>
    <x v="1"/>
    <n v="237"/>
  </r>
  <r>
    <x v="13"/>
    <x v="7"/>
    <x v="1"/>
    <n v="205"/>
  </r>
  <r>
    <x v="13"/>
    <x v="8"/>
    <x v="1"/>
    <n v="181"/>
  </r>
  <r>
    <x v="13"/>
    <x v="9"/>
    <x v="1"/>
    <n v="194"/>
  </r>
  <r>
    <x v="13"/>
    <x v="10"/>
    <x v="1"/>
    <n v="237"/>
  </r>
  <r>
    <x v="13"/>
    <x v="11"/>
    <x v="1"/>
    <n v="256"/>
  </r>
  <r>
    <x v="13"/>
    <x v="12"/>
    <x v="1"/>
    <n v="215"/>
  </r>
  <r>
    <x v="14"/>
    <x v="1"/>
    <x v="0"/>
    <n v="84"/>
  </r>
  <r>
    <x v="14"/>
    <x v="2"/>
    <x v="0"/>
    <n v="96"/>
  </r>
  <r>
    <x v="14"/>
    <x v="3"/>
    <x v="0"/>
    <n v="123"/>
  </r>
  <r>
    <x v="14"/>
    <x v="4"/>
    <x v="0"/>
    <n v="82"/>
  </r>
  <r>
    <x v="14"/>
    <x v="5"/>
    <x v="0"/>
    <n v="115"/>
  </r>
  <r>
    <x v="14"/>
    <x v="6"/>
    <x v="0"/>
    <n v="164"/>
  </r>
  <r>
    <x v="14"/>
    <x v="7"/>
    <x v="0"/>
    <n v="155"/>
  </r>
  <r>
    <x v="14"/>
    <x v="8"/>
    <x v="0"/>
    <n v="70"/>
  </r>
  <r>
    <x v="14"/>
    <x v="9"/>
    <x v="0"/>
    <n v="114"/>
  </r>
  <r>
    <x v="14"/>
    <x v="10"/>
    <x v="0"/>
    <n v="119"/>
  </r>
  <r>
    <x v="14"/>
    <x v="11"/>
    <x v="0"/>
    <n v="141"/>
  </r>
  <r>
    <x v="14"/>
    <x v="12"/>
    <x v="0"/>
    <n v="192"/>
  </r>
  <r>
    <x v="14"/>
    <x v="1"/>
    <x v="1"/>
    <n v="161"/>
  </r>
  <r>
    <x v="14"/>
    <x v="2"/>
    <x v="1"/>
    <n v="265"/>
  </r>
  <r>
    <x v="14"/>
    <x v="3"/>
    <x v="1"/>
    <n v="285"/>
  </r>
  <r>
    <x v="14"/>
    <x v="4"/>
    <x v="1"/>
    <n v="234"/>
  </r>
  <r>
    <x v="14"/>
    <x v="5"/>
    <x v="1"/>
    <n v="244"/>
  </r>
  <r>
    <x v="14"/>
    <x v="6"/>
    <x v="1"/>
    <n v="244"/>
  </r>
  <r>
    <x v="14"/>
    <x v="7"/>
    <x v="1"/>
    <n v="279"/>
  </r>
  <r>
    <x v="14"/>
    <x v="8"/>
    <x v="1"/>
    <n v="161"/>
  </r>
  <r>
    <x v="14"/>
    <x v="9"/>
    <x v="1"/>
    <n v="226"/>
  </r>
  <r>
    <x v="14"/>
    <x v="10"/>
    <x v="1"/>
    <n v="223"/>
  </r>
  <r>
    <x v="14"/>
    <x v="11"/>
    <x v="1"/>
    <n v="243"/>
  </r>
  <r>
    <x v="14"/>
    <x v="12"/>
    <x v="1"/>
    <n v="242"/>
  </r>
  <r>
    <x v="15"/>
    <x v="1"/>
    <x v="0"/>
    <n v="101"/>
  </r>
  <r>
    <x v="15"/>
    <x v="2"/>
    <x v="0"/>
    <n v="76"/>
  </r>
  <r>
    <x v="15"/>
    <x v="3"/>
    <x v="0"/>
    <n v="94"/>
  </r>
  <r>
    <x v="15"/>
    <x v="4"/>
    <x v="0"/>
    <n v="125"/>
  </r>
  <r>
    <x v="15"/>
    <x v="5"/>
    <x v="0"/>
    <n v="122"/>
  </r>
  <r>
    <x v="15"/>
    <x v="6"/>
    <x v="0"/>
    <n v="116"/>
  </r>
  <r>
    <x v="15"/>
    <x v="7"/>
    <x v="0"/>
    <n v="114"/>
  </r>
  <r>
    <x v="15"/>
    <x v="8"/>
    <x v="0"/>
    <n v="59"/>
  </r>
  <r>
    <x v="15"/>
    <x v="9"/>
    <x v="0"/>
    <n v="111"/>
  </r>
  <r>
    <x v="15"/>
    <x v="10"/>
    <x v="0"/>
    <n v="122"/>
  </r>
  <r>
    <x v="15"/>
    <x v="11"/>
    <x v="0"/>
    <n v="118"/>
  </r>
  <r>
    <x v="15"/>
    <x v="12"/>
    <x v="0"/>
    <n v="138"/>
  </r>
  <r>
    <x v="15"/>
    <x v="1"/>
    <x v="1"/>
    <n v="208"/>
  </r>
  <r>
    <x v="15"/>
    <x v="2"/>
    <x v="1"/>
    <n v="240"/>
  </r>
  <r>
    <x v="15"/>
    <x v="3"/>
    <x v="1"/>
    <n v="225"/>
  </r>
  <r>
    <x v="15"/>
    <x v="4"/>
    <x v="1"/>
    <n v="247"/>
  </r>
  <r>
    <x v="15"/>
    <x v="5"/>
    <x v="1"/>
    <n v="253"/>
  </r>
  <r>
    <x v="15"/>
    <x v="6"/>
    <x v="1"/>
    <n v="234"/>
  </r>
  <r>
    <x v="15"/>
    <x v="7"/>
    <x v="1"/>
    <n v="248"/>
  </r>
  <r>
    <x v="15"/>
    <x v="8"/>
    <x v="1"/>
    <n v="145"/>
  </r>
  <r>
    <x v="15"/>
    <x v="9"/>
    <x v="1"/>
    <n v="216"/>
  </r>
  <r>
    <x v="15"/>
    <x v="10"/>
    <x v="1"/>
    <n v="236"/>
  </r>
  <r>
    <x v="15"/>
    <x v="11"/>
    <x v="1"/>
    <n v="244"/>
  </r>
  <r>
    <x v="15"/>
    <x v="12"/>
    <x v="1"/>
    <n v="208"/>
  </r>
  <r>
    <x v="12"/>
    <x v="1"/>
    <x v="2"/>
    <n v="3803"/>
  </r>
  <r>
    <x v="12"/>
    <x v="2"/>
    <x v="2"/>
    <n v="5131"/>
  </r>
  <r>
    <x v="12"/>
    <x v="3"/>
    <x v="2"/>
    <n v="5824"/>
  </r>
  <r>
    <x v="12"/>
    <x v="4"/>
    <x v="2"/>
    <n v="5059"/>
  </r>
  <r>
    <x v="12"/>
    <x v="5"/>
    <x v="2"/>
    <n v="4804"/>
  </r>
  <r>
    <x v="12"/>
    <x v="6"/>
    <x v="2"/>
    <n v="4473"/>
  </r>
  <r>
    <x v="12"/>
    <x v="7"/>
    <x v="2"/>
    <n v="3950"/>
  </r>
  <r>
    <x v="12"/>
    <x v="8"/>
    <x v="2"/>
    <n v="2595"/>
  </r>
  <r>
    <x v="12"/>
    <x v="9"/>
    <x v="2"/>
    <n v="3876"/>
  </r>
  <r>
    <x v="12"/>
    <x v="10"/>
    <x v="2"/>
    <n v="4007"/>
  </r>
  <r>
    <x v="12"/>
    <x v="11"/>
    <x v="2"/>
    <n v="4496"/>
  </r>
  <r>
    <x v="12"/>
    <x v="12"/>
    <x v="2"/>
    <n v="3567"/>
  </r>
  <r>
    <x v="12"/>
    <x v="1"/>
    <x v="3"/>
    <n v="958"/>
  </r>
  <r>
    <x v="12"/>
    <x v="2"/>
    <x v="3"/>
    <n v="1325"/>
  </r>
  <r>
    <x v="12"/>
    <x v="3"/>
    <x v="3"/>
    <n v="1399"/>
  </r>
  <r>
    <x v="12"/>
    <x v="4"/>
    <x v="3"/>
    <n v="1133"/>
  </r>
  <r>
    <x v="12"/>
    <x v="5"/>
    <x v="3"/>
    <n v="1226"/>
  </r>
  <r>
    <x v="12"/>
    <x v="6"/>
    <x v="3"/>
    <n v="1039"/>
  </r>
  <r>
    <x v="12"/>
    <x v="7"/>
    <x v="3"/>
    <n v="920"/>
  </r>
  <r>
    <x v="12"/>
    <x v="8"/>
    <x v="3"/>
    <n v="807"/>
  </r>
  <r>
    <x v="12"/>
    <x v="9"/>
    <x v="3"/>
    <n v="1057"/>
  </r>
  <r>
    <x v="12"/>
    <x v="10"/>
    <x v="3"/>
    <n v="1070"/>
  </r>
  <r>
    <x v="12"/>
    <x v="11"/>
    <x v="3"/>
    <n v="1156"/>
  </r>
  <r>
    <x v="12"/>
    <x v="12"/>
    <x v="3"/>
    <n v="986"/>
  </r>
  <r>
    <x v="13"/>
    <x v="1"/>
    <x v="2"/>
    <n v="3453"/>
  </r>
  <r>
    <x v="13"/>
    <x v="2"/>
    <x v="2"/>
    <n v="4439"/>
  </r>
  <r>
    <x v="13"/>
    <x v="3"/>
    <x v="2"/>
    <n v="4786"/>
  </r>
  <r>
    <x v="13"/>
    <x v="4"/>
    <x v="2"/>
    <n v="3345"/>
  </r>
  <r>
    <x v="13"/>
    <x v="5"/>
    <x v="2"/>
    <n v="4150"/>
  </r>
  <r>
    <x v="13"/>
    <x v="6"/>
    <x v="2"/>
    <n v="3907"/>
  </r>
  <r>
    <x v="13"/>
    <x v="7"/>
    <x v="2"/>
    <n v="3411"/>
  </r>
  <r>
    <x v="13"/>
    <x v="8"/>
    <x v="2"/>
    <n v="2583"/>
  </r>
  <r>
    <x v="13"/>
    <x v="9"/>
    <x v="2"/>
    <n v="3574"/>
  </r>
  <r>
    <x v="13"/>
    <x v="10"/>
    <x v="2"/>
    <n v="3904"/>
  </r>
  <r>
    <x v="13"/>
    <x v="11"/>
    <x v="2"/>
    <n v="4239"/>
  </r>
  <r>
    <x v="13"/>
    <x v="12"/>
    <x v="2"/>
    <n v="3436"/>
  </r>
  <r>
    <x v="13"/>
    <x v="1"/>
    <x v="3"/>
    <n v="987"/>
  </r>
  <r>
    <x v="13"/>
    <x v="2"/>
    <x v="3"/>
    <n v="1157"/>
  </r>
  <r>
    <x v="13"/>
    <x v="3"/>
    <x v="3"/>
    <n v="1265"/>
  </r>
  <r>
    <x v="13"/>
    <x v="4"/>
    <x v="3"/>
    <n v="969"/>
  </r>
  <r>
    <x v="13"/>
    <x v="5"/>
    <x v="3"/>
    <n v="1034"/>
  </r>
  <r>
    <x v="13"/>
    <x v="6"/>
    <x v="3"/>
    <n v="975"/>
  </r>
  <r>
    <x v="13"/>
    <x v="7"/>
    <x v="3"/>
    <n v="877"/>
  </r>
  <r>
    <x v="13"/>
    <x v="8"/>
    <x v="3"/>
    <n v="808"/>
  </r>
  <r>
    <x v="13"/>
    <x v="9"/>
    <x v="3"/>
    <n v="1084"/>
  </r>
  <r>
    <x v="13"/>
    <x v="10"/>
    <x v="3"/>
    <n v="1083"/>
  </r>
  <r>
    <x v="13"/>
    <x v="11"/>
    <x v="3"/>
    <n v="1251"/>
  </r>
  <r>
    <x v="13"/>
    <x v="12"/>
    <x v="3"/>
    <n v="954"/>
  </r>
  <r>
    <x v="14"/>
    <x v="1"/>
    <x v="2"/>
    <n v="3749"/>
  </r>
  <r>
    <x v="14"/>
    <x v="2"/>
    <x v="2"/>
    <n v="4244"/>
  </r>
  <r>
    <x v="14"/>
    <x v="3"/>
    <x v="2"/>
    <n v="5070"/>
  </r>
  <r>
    <x v="14"/>
    <x v="4"/>
    <x v="2"/>
    <n v="3561"/>
  </r>
  <r>
    <x v="14"/>
    <x v="5"/>
    <x v="2"/>
    <n v="4459"/>
  </r>
  <r>
    <x v="14"/>
    <x v="6"/>
    <x v="2"/>
    <n v="4301"/>
  </r>
  <r>
    <x v="14"/>
    <x v="7"/>
    <x v="2"/>
    <n v="3820"/>
  </r>
  <r>
    <x v="14"/>
    <x v="8"/>
    <x v="2"/>
    <n v="2895"/>
  </r>
  <r>
    <x v="14"/>
    <x v="9"/>
    <x v="2"/>
    <n v="3838"/>
  </r>
  <r>
    <x v="14"/>
    <x v="10"/>
    <x v="2"/>
    <n v="4522"/>
  </r>
  <r>
    <x v="14"/>
    <x v="11"/>
    <x v="2"/>
    <n v="4756"/>
  </r>
  <r>
    <x v="14"/>
    <x v="12"/>
    <x v="2"/>
    <n v="3558"/>
  </r>
  <r>
    <x v="14"/>
    <x v="1"/>
    <x v="3"/>
    <n v="1204"/>
  </r>
  <r>
    <x v="14"/>
    <x v="2"/>
    <x v="3"/>
    <n v="1252"/>
  </r>
  <r>
    <x v="14"/>
    <x v="3"/>
    <x v="3"/>
    <n v="1449"/>
  </r>
  <r>
    <x v="14"/>
    <x v="4"/>
    <x v="3"/>
    <n v="1126"/>
  </r>
  <r>
    <x v="14"/>
    <x v="5"/>
    <x v="3"/>
    <n v="1453"/>
  </r>
  <r>
    <x v="14"/>
    <x v="6"/>
    <x v="3"/>
    <n v="1293"/>
  </r>
  <r>
    <x v="14"/>
    <x v="7"/>
    <x v="3"/>
    <n v="1139"/>
  </r>
  <r>
    <x v="14"/>
    <x v="8"/>
    <x v="3"/>
    <n v="962"/>
  </r>
  <r>
    <x v="14"/>
    <x v="9"/>
    <x v="3"/>
    <n v="1224"/>
  </r>
  <r>
    <x v="14"/>
    <x v="10"/>
    <x v="3"/>
    <n v="1453"/>
  </r>
  <r>
    <x v="14"/>
    <x v="11"/>
    <x v="3"/>
    <n v="1462"/>
  </r>
  <r>
    <x v="14"/>
    <x v="12"/>
    <x v="3"/>
    <n v="1107"/>
  </r>
  <r>
    <x v="15"/>
    <x v="1"/>
    <x v="2"/>
    <n v="4239"/>
  </r>
  <r>
    <x v="15"/>
    <x v="2"/>
    <x v="2"/>
    <n v="4691"/>
  </r>
  <r>
    <x v="15"/>
    <x v="3"/>
    <x v="2"/>
    <n v="4597"/>
  </r>
  <r>
    <x v="15"/>
    <x v="4"/>
    <x v="2"/>
    <n v="4812"/>
  </r>
  <r>
    <x v="15"/>
    <x v="5"/>
    <x v="2"/>
    <n v="4569"/>
  </r>
  <r>
    <x v="15"/>
    <x v="6"/>
    <x v="2"/>
    <n v="4095"/>
  </r>
  <r>
    <x v="15"/>
    <x v="7"/>
    <x v="2"/>
    <n v="4336"/>
  </r>
  <r>
    <x v="15"/>
    <x v="8"/>
    <x v="2"/>
    <n v="2877"/>
  </r>
  <r>
    <x v="15"/>
    <x v="9"/>
    <x v="2"/>
    <n v="4005"/>
  </r>
  <r>
    <x v="15"/>
    <x v="10"/>
    <x v="2"/>
    <n v="4838"/>
  </r>
  <r>
    <x v="15"/>
    <x v="11"/>
    <x v="2"/>
    <n v="4427"/>
  </r>
  <r>
    <x v="15"/>
    <x v="12"/>
    <x v="2"/>
    <n v="3777"/>
  </r>
  <r>
    <x v="15"/>
    <x v="1"/>
    <x v="3"/>
    <n v="1361"/>
  </r>
  <r>
    <x v="15"/>
    <x v="2"/>
    <x v="3"/>
    <n v="1484"/>
  </r>
  <r>
    <x v="15"/>
    <x v="3"/>
    <x v="3"/>
    <n v="1438"/>
  </r>
  <r>
    <x v="15"/>
    <x v="4"/>
    <x v="3"/>
    <n v="1296"/>
  </r>
  <r>
    <x v="15"/>
    <x v="5"/>
    <x v="3"/>
    <n v="1383"/>
  </r>
  <r>
    <x v="15"/>
    <x v="6"/>
    <x v="3"/>
    <n v="1208"/>
  </r>
  <r>
    <x v="15"/>
    <x v="7"/>
    <x v="3"/>
    <n v="1213"/>
  </r>
  <r>
    <x v="15"/>
    <x v="8"/>
    <x v="3"/>
    <n v="895"/>
  </r>
  <r>
    <x v="15"/>
    <x v="9"/>
    <x v="3"/>
    <n v="1207"/>
  </r>
  <r>
    <x v="15"/>
    <x v="10"/>
    <x v="3"/>
    <n v="1492"/>
  </r>
  <r>
    <x v="15"/>
    <x v="11"/>
    <x v="3"/>
    <n v="1409"/>
  </r>
  <r>
    <x v="15"/>
    <x v="12"/>
    <x v="3"/>
    <n v="1063"/>
  </r>
  <r>
    <x v="12"/>
    <x v="1"/>
    <x v="4"/>
    <n v="91"/>
  </r>
  <r>
    <x v="12"/>
    <x v="2"/>
    <x v="4"/>
    <n v="148"/>
  </r>
  <r>
    <x v="12"/>
    <x v="3"/>
    <x v="4"/>
    <n v="142"/>
  </r>
  <r>
    <x v="12"/>
    <x v="4"/>
    <x v="4"/>
    <n v="131"/>
  </r>
  <r>
    <x v="12"/>
    <x v="5"/>
    <x v="4"/>
    <n v="119"/>
  </r>
  <r>
    <x v="12"/>
    <x v="6"/>
    <x v="4"/>
    <n v="134"/>
  </r>
  <r>
    <x v="12"/>
    <x v="7"/>
    <x v="4"/>
    <n v="120"/>
  </r>
  <r>
    <x v="12"/>
    <x v="8"/>
    <x v="4"/>
    <n v="72"/>
  </r>
  <r>
    <x v="12"/>
    <x v="9"/>
    <x v="4"/>
    <n v="77"/>
  </r>
  <r>
    <x v="12"/>
    <x v="10"/>
    <x v="4"/>
    <n v="135"/>
  </r>
  <r>
    <x v="12"/>
    <x v="11"/>
    <x v="4"/>
    <n v="82"/>
  </r>
  <r>
    <x v="12"/>
    <x v="12"/>
    <x v="4"/>
    <n v="78"/>
  </r>
  <r>
    <x v="12"/>
    <x v="1"/>
    <x v="5"/>
    <n v="935"/>
  </r>
  <r>
    <x v="12"/>
    <x v="2"/>
    <x v="5"/>
    <n v="1118"/>
  </r>
  <r>
    <x v="12"/>
    <x v="3"/>
    <x v="5"/>
    <n v="1323"/>
  </r>
  <r>
    <x v="12"/>
    <x v="4"/>
    <x v="5"/>
    <n v="906"/>
  </r>
  <r>
    <x v="12"/>
    <x v="5"/>
    <x v="5"/>
    <n v="954"/>
  </r>
  <r>
    <x v="12"/>
    <x v="6"/>
    <x v="5"/>
    <n v="1438"/>
  </r>
  <r>
    <x v="12"/>
    <x v="7"/>
    <x v="5"/>
    <n v="1503"/>
  </r>
  <r>
    <x v="12"/>
    <x v="8"/>
    <x v="5"/>
    <n v="518"/>
  </r>
  <r>
    <x v="12"/>
    <x v="9"/>
    <x v="5"/>
    <n v="495"/>
  </r>
  <r>
    <x v="12"/>
    <x v="10"/>
    <x v="5"/>
    <n v="1121"/>
  </r>
  <r>
    <x v="12"/>
    <x v="11"/>
    <x v="5"/>
    <n v="954"/>
  </r>
  <r>
    <x v="12"/>
    <x v="12"/>
    <x v="5"/>
    <n v="849"/>
  </r>
  <r>
    <x v="13"/>
    <x v="1"/>
    <x v="4"/>
    <n v="74"/>
  </r>
  <r>
    <x v="13"/>
    <x v="2"/>
    <x v="4"/>
    <n v="100"/>
  </r>
  <r>
    <x v="13"/>
    <x v="3"/>
    <x v="4"/>
    <n v="110"/>
  </r>
  <r>
    <x v="13"/>
    <x v="4"/>
    <x v="4"/>
    <n v="69"/>
  </r>
  <r>
    <x v="13"/>
    <x v="5"/>
    <x v="4"/>
    <n v="101"/>
  </r>
  <r>
    <x v="13"/>
    <x v="6"/>
    <x v="4"/>
    <n v="92"/>
  </r>
  <r>
    <x v="13"/>
    <x v="7"/>
    <x v="4"/>
    <n v="96"/>
  </r>
  <r>
    <x v="13"/>
    <x v="8"/>
    <x v="4"/>
    <n v="57"/>
  </r>
  <r>
    <x v="13"/>
    <x v="9"/>
    <x v="4"/>
    <n v="134"/>
  </r>
  <r>
    <x v="13"/>
    <x v="10"/>
    <x v="4"/>
    <n v="113"/>
  </r>
  <r>
    <x v="13"/>
    <x v="11"/>
    <x v="4"/>
    <n v="128"/>
  </r>
  <r>
    <x v="13"/>
    <x v="12"/>
    <x v="4"/>
    <n v="120"/>
  </r>
  <r>
    <x v="13"/>
    <x v="1"/>
    <x v="5"/>
    <n v="515"/>
  </r>
  <r>
    <x v="13"/>
    <x v="2"/>
    <x v="5"/>
    <n v="1139"/>
  </r>
  <r>
    <x v="13"/>
    <x v="3"/>
    <x v="5"/>
    <n v="1171"/>
  </r>
  <r>
    <x v="13"/>
    <x v="4"/>
    <x v="5"/>
    <n v="389"/>
  </r>
  <r>
    <x v="13"/>
    <x v="5"/>
    <x v="5"/>
    <n v="1020"/>
  </r>
  <r>
    <x v="13"/>
    <x v="6"/>
    <x v="5"/>
    <n v="838"/>
  </r>
  <r>
    <x v="13"/>
    <x v="7"/>
    <x v="5"/>
    <n v="974"/>
  </r>
  <r>
    <x v="13"/>
    <x v="8"/>
    <x v="5"/>
    <n v="350"/>
  </r>
  <r>
    <x v="13"/>
    <x v="9"/>
    <x v="5"/>
    <n v="1038"/>
  </r>
  <r>
    <x v="13"/>
    <x v="10"/>
    <x v="5"/>
    <n v="1245"/>
  </r>
  <r>
    <x v="13"/>
    <x v="11"/>
    <x v="5"/>
    <n v="1038"/>
  </r>
  <r>
    <x v="13"/>
    <x v="12"/>
    <x v="5"/>
    <n v="1207"/>
  </r>
  <r>
    <x v="14"/>
    <x v="1"/>
    <x v="4"/>
    <n v="95"/>
  </r>
  <r>
    <x v="14"/>
    <x v="2"/>
    <x v="4"/>
    <n v="124"/>
  </r>
  <r>
    <x v="14"/>
    <x v="3"/>
    <x v="4"/>
    <n v="145"/>
  </r>
  <r>
    <x v="14"/>
    <x v="4"/>
    <x v="4"/>
    <n v="83"/>
  </r>
  <r>
    <x v="14"/>
    <x v="5"/>
    <x v="4"/>
    <n v="137"/>
  </r>
  <r>
    <x v="14"/>
    <x v="6"/>
    <x v="4"/>
    <n v="132"/>
  </r>
  <r>
    <x v="14"/>
    <x v="7"/>
    <x v="4"/>
    <n v="133"/>
  </r>
  <r>
    <x v="14"/>
    <x v="8"/>
    <x v="4"/>
    <n v="92"/>
  </r>
  <r>
    <x v="14"/>
    <x v="9"/>
    <x v="4"/>
    <n v="118"/>
  </r>
  <r>
    <x v="14"/>
    <x v="10"/>
    <x v="4"/>
    <n v="118"/>
  </r>
  <r>
    <x v="14"/>
    <x v="11"/>
    <x v="4"/>
    <n v="120"/>
  </r>
  <r>
    <x v="14"/>
    <x v="12"/>
    <x v="4"/>
    <n v="112"/>
  </r>
  <r>
    <x v="14"/>
    <x v="1"/>
    <x v="5"/>
    <n v="695"/>
  </r>
  <r>
    <x v="14"/>
    <x v="2"/>
    <x v="5"/>
    <n v="1158"/>
  </r>
  <r>
    <x v="14"/>
    <x v="3"/>
    <x v="5"/>
    <n v="1507"/>
  </r>
  <r>
    <x v="14"/>
    <x v="4"/>
    <x v="5"/>
    <n v="517"/>
  </r>
  <r>
    <x v="14"/>
    <x v="5"/>
    <x v="5"/>
    <n v="1407"/>
  </r>
  <r>
    <x v="14"/>
    <x v="6"/>
    <x v="5"/>
    <n v="911"/>
  </r>
  <r>
    <x v="14"/>
    <x v="7"/>
    <x v="5"/>
    <n v="2041"/>
  </r>
  <r>
    <x v="14"/>
    <x v="8"/>
    <x v="5"/>
    <n v="1206"/>
  </r>
  <r>
    <x v="14"/>
    <x v="9"/>
    <x v="5"/>
    <n v="1691"/>
  </r>
  <r>
    <x v="14"/>
    <x v="10"/>
    <x v="5"/>
    <n v="1122"/>
  </r>
  <r>
    <x v="14"/>
    <x v="11"/>
    <x v="5"/>
    <n v="1210"/>
  </r>
  <r>
    <x v="14"/>
    <x v="12"/>
    <x v="5"/>
    <n v="1125"/>
  </r>
  <r>
    <x v="15"/>
    <x v="1"/>
    <x v="4"/>
    <n v="104"/>
  </r>
  <r>
    <x v="15"/>
    <x v="2"/>
    <x v="4"/>
    <n v="129"/>
  </r>
  <r>
    <x v="15"/>
    <x v="3"/>
    <x v="4"/>
    <n v="138"/>
  </r>
  <r>
    <x v="15"/>
    <x v="4"/>
    <x v="4"/>
    <n v="121"/>
  </r>
  <r>
    <x v="15"/>
    <x v="5"/>
    <x v="4"/>
    <n v="133"/>
  </r>
  <r>
    <x v="15"/>
    <x v="6"/>
    <x v="4"/>
    <n v="134"/>
  </r>
  <r>
    <x v="15"/>
    <x v="7"/>
    <x v="4"/>
    <n v="120"/>
  </r>
  <r>
    <x v="15"/>
    <x v="8"/>
    <x v="4"/>
    <n v="82"/>
  </r>
  <r>
    <x v="15"/>
    <x v="9"/>
    <x v="4"/>
    <n v="96"/>
  </r>
  <r>
    <x v="15"/>
    <x v="10"/>
    <x v="4"/>
    <n v="159"/>
  </r>
  <r>
    <x v="15"/>
    <x v="11"/>
    <x v="4"/>
    <n v="125"/>
  </r>
  <r>
    <x v="15"/>
    <x v="12"/>
    <x v="4"/>
    <n v="112"/>
  </r>
  <r>
    <x v="15"/>
    <x v="1"/>
    <x v="5"/>
    <n v="935"/>
  </r>
  <r>
    <x v="15"/>
    <x v="2"/>
    <x v="5"/>
    <n v="1369"/>
  </r>
  <r>
    <x v="15"/>
    <x v="3"/>
    <x v="5"/>
    <n v="1407"/>
  </r>
  <r>
    <x v="15"/>
    <x v="4"/>
    <x v="5"/>
    <n v="881"/>
  </r>
  <r>
    <x v="15"/>
    <x v="5"/>
    <x v="5"/>
    <n v="1308"/>
  </r>
  <r>
    <x v="15"/>
    <x v="6"/>
    <x v="5"/>
    <n v="1148"/>
  </r>
  <r>
    <x v="15"/>
    <x v="7"/>
    <x v="5"/>
    <n v="1009"/>
  </r>
  <r>
    <x v="15"/>
    <x v="8"/>
    <x v="5"/>
    <n v="565"/>
  </r>
  <r>
    <x v="15"/>
    <x v="9"/>
    <x v="5"/>
    <n v="872"/>
  </r>
  <r>
    <x v="15"/>
    <x v="10"/>
    <x v="5"/>
    <n v="2295"/>
  </r>
  <r>
    <x v="15"/>
    <x v="11"/>
    <x v="5"/>
    <n v="1103"/>
  </r>
  <r>
    <x v="15"/>
    <x v="12"/>
    <x v="5"/>
    <n v="107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
  <location ref="F3:G20" firstHeaderRow="1" firstDataRow="1" firstDataCol="1" rowPageCount="1" colPageCount="1"/>
  <pivotFields count="4">
    <pivotField axis="axisRow" showAll="0">
      <items count="17">
        <item x="0"/>
        <item x="1"/>
        <item x="2"/>
        <item x="3"/>
        <item x="4"/>
        <item x="5"/>
        <item x="6"/>
        <item x="7"/>
        <item x="8"/>
        <item x="9"/>
        <item x="10"/>
        <item x="11"/>
        <item x="12"/>
        <item x="13"/>
        <item x="14"/>
        <item x="15"/>
        <item t="default"/>
      </items>
    </pivotField>
    <pivotField showAll="0"/>
    <pivotField axis="axisPage" multipleItemSelectionAllowed="1" showAll="0">
      <items count="8">
        <item x="0"/>
        <item x="1"/>
        <item x="2"/>
        <item x="3"/>
        <item h="1" x="4"/>
        <item x="5"/>
        <item h="1" m="1" x="6"/>
        <item t="default"/>
      </items>
    </pivotField>
    <pivotField dataField="1" showAll="0"/>
  </pivotFields>
  <rowFields count="1">
    <field x="0"/>
  </rowFields>
  <rowItems count="17">
    <i>
      <x/>
    </i>
    <i>
      <x v="1"/>
    </i>
    <i>
      <x v="2"/>
    </i>
    <i>
      <x v="3"/>
    </i>
    <i>
      <x v="4"/>
    </i>
    <i>
      <x v="5"/>
    </i>
    <i>
      <x v="6"/>
    </i>
    <i>
      <x v="7"/>
    </i>
    <i>
      <x v="8"/>
    </i>
    <i>
      <x v="9"/>
    </i>
    <i>
      <x v="10"/>
    </i>
    <i>
      <x v="11"/>
    </i>
    <i>
      <x v="12"/>
    </i>
    <i>
      <x v="13"/>
    </i>
    <i>
      <x v="14"/>
    </i>
    <i>
      <x v="15"/>
    </i>
    <i t="grand">
      <x/>
    </i>
  </rowItems>
  <colItems count="1">
    <i/>
  </colItems>
  <pageFields count="1">
    <pageField fld="2" hier="-1"/>
  </pageFields>
  <dataFields count="1">
    <dataField name="Suma de Nº" fld="3" baseField="0" baseItem="15" numFmtId="3"/>
  </dataFields>
  <formats count="1">
    <format dxfId="1">
      <pivotArea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5"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3:L56" firstHeaderRow="1" firstDataRow="1" firstDataCol="1" rowPageCount="1" colPageCount="1"/>
  <pivotFields count="4">
    <pivotField axis="axisRow" numFmtId="49" showAll="0">
      <items count="17">
        <item h="1" x="0"/>
        <item h="1" x="1"/>
        <item h="1" x="2"/>
        <item h="1" x="3"/>
        <item h="1" x="4"/>
        <item h="1" x="5"/>
        <item h="1" x="6"/>
        <item h="1" x="7"/>
        <item h="1" x="8"/>
        <item h="1" x="9"/>
        <item h="1" x="10"/>
        <item h="1" x="11"/>
        <item x="12"/>
        <item x="13"/>
        <item x="14"/>
        <item x="15"/>
        <item t="default"/>
      </items>
    </pivotField>
    <pivotField axis="axisRow" showAll="0">
      <items count="14">
        <item x="1"/>
        <item x="2"/>
        <item x="3"/>
        <item x="4"/>
        <item x="5"/>
        <item x="6"/>
        <item x="7"/>
        <item x="8"/>
        <item x="9"/>
        <item x="10"/>
        <item x="11"/>
        <item x="12"/>
        <item x="0"/>
        <item t="default"/>
      </items>
    </pivotField>
    <pivotField axis="axisPage" multipleItemSelectionAllowed="1" showAll="0">
      <items count="8">
        <item x="0"/>
        <item x="1"/>
        <item x="2"/>
        <item x="3"/>
        <item h="1" x="4"/>
        <item x="5"/>
        <item h="1" m="1" x="6"/>
        <item t="default"/>
      </items>
    </pivotField>
    <pivotField dataField="1" showAll="0"/>
  </pivotFields>
  <rowFields count="2">
    <field x="0"/>
    <field x="1"/>
  </rowFields>
  <rowItems count="53">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t="grand">
      <x/>
    </i>
  </rowItems>
  <colItems count="1">
    <i/>
  </colItems>
  <pageFields count="1">
    <pageField fld="2" hier="-1"/>
  </pageFields>
  <dataFields count="1">
    <dataField name="Suma de Nº" fld="3" baseField="1" baseItem="3" numFmtId="3"/>
  </dataFields>
  <chartFormats count="41">
    <chartFormat chart="20" format="21" series="1">
      <pivotArea type="data" outline="0" fieldPosition="0">
        <references count="1">
          <reference field="4294967294" count="1" selected="0">
            <x v="0"/>
          </reference>
        </references>
      </pivotArea>
    </chartFormat>
    <chartFormat chart="20" format="22">
      <pivotArea type="data" outline="0" fieldPosition="0">
        <references count="3">
          <reference field="4294967294" count="1" selected="0">
            <x v="0"/>
          </reference>
          <reference field="0" count="1" selected="0">
            <x v="14"/>
          </reference>
          <reference field="1" count="1" selected="0">
            <x v="0"/>
          </reference>
        </references>
      </pivotArea>
    </chartFormat>
    <chartFormat chart="20" format="23">
      <pivotArea type="data" outline="0" fieldPosition="0">
        <references count="3">
          <reference field="4294967294" count="1" selected="0">
            <x v="0"/>
          </reference>
          <reference field="0" count="1" selected="0">
            <x v="12"/>
          </reference>
          <reference field="1" count="1" selected="0">
            <x v="5"/>
          </reference>
        </references>
      </pivotArea>
    </chartFormat>
    <chartFormat chart="20" format="24">
      <pivotArea type="data" outline="0" fieldPosition="0">
        <references count="3">
          <reference field="4294967294" count="1" selected="0">
            <x v="0"/>
          </reference>
          <reference field="0" count="1" selected="0">
            <x v="12"/>
          </reference>
          <reference field="1" count="1" selected="0">
            <x v="4"/>
          </reference>
        </references>
      </pivotArea>
    </chartFormat>
    <chartFormat chart="20" format="25">
      <pivotArea type="data" outline="0" fieldPosition="0">
        <references count="3">
          <reference field="4294967294" count="1" selected="0">
            <x v="0"/>
          </reference>
          <reference field="0" count="1" selected="0">
            <x v="12"/>
          </reference>
          <reference field="1" count="1" selected="0">
            <x v="3"/>
          </reference>
        </references>
      </pivotArea>
    </chartFormat>
    <chartFormat chart="20" format="26">
      <pivotArea type="data" outline="0" fieldPosition="0">
        <references count="3">
          <reference field="4294967294" count="1" selected="0">
            <x v="0"/>
          </reference>
          <reference field="0" count="1" selected="0">
            <x v="12"/>
          </reference>
          <reference field="1" count="1" selected="0">
            <x v="6"/>
          </reference>
        </references>
      </pivotArea>
    </chartFormat>
    <chartFormat chart="20" format="27">
      <pivotArea type="data" outline="0" fieldPosition="0">
        <references count="3">
          <reference field="4294967294" count="1" selected="0">
            <x v="0"/>
          </reference>
          <reference field="0" count="1" selected="0">
            <x v="12"/>
          </reference>
          <reference field="1" count="1" selected="0">
            <x v="1"/>
          </reference>
        </references>
      </pivotArea>
    </chartFormat>
    <chartFormat chart="20" format="28">
      <pivotArea type="data" outline="0" fieldPosition="0">
        <references count="3">
          <reference field="4294967294" count="1" selected="0">
            <x v="0"/>
          </reference>
          <reference field="0" count="1" selected="0">
            <x v="12"/>
          </reference>
          <reference field="1" count="1" selected="0">
            <x v="2"/>
          </reference>
        </references>
      </pivotArea>
    </chartFormat>
    <chartFormat chart="20" format="29">
      <pivotArea type="data" outline="0" fieldPosition="0">
        <references count="3">
          <reference field="4294967294" count="1" selected="0">
            <x v="0"/>
          </reference>
          <reference field="0" count="1" selected="0">
            <x v="12"/>
          </reference>
          <reference field="1" count="1" selected="0">
            <x v="0"/>
          </reference>
        </references>
      </pivotArea>
    </chartFormat>
    <chartFormat chart="20" format="30">
      <pivotArea type="data" outline="0" fieldPosition="0">
        <references count="3">
          <reference field="4294967294" count="1" selected="0">
            <x v="0"/>
          </reference>
          <reference field="0" count="1" selected="0">
            <x v="13"/>
          </reference>
          <reference field="1" count="1" selected="0">
            <x v="0"/>
          </reference>
        </references>
      </pivotArea>
    </chartFormat>
    <chartFormat chart="20" format="31">
      <pivotArea type="data" outline="0" fieldPosition="0">
        <references count="3">
          <reference field="4294967294" count="1" selected="0">
            <x v="0"/>
          </reference>
          <reference field="0" count="1" selected="0">
            <x v="12"/>
          </reference>
          <reference field="1" count="1" selected="0">
            <x v="11"/>
          </reference>
        </references>
      </pivotArea>
    </chartFormat>
    <chartFormat chart="20" format="32">
      <pivotArea type="data" outline="0" fieldPosition="0">
        <references count="3">
          <reference field="4294967294" count="1" selected="0">
            <x v="0"/>
          </reference>
          <reference field="0" count="1" selected="0">
            <x v="13"/>
          </reference>
          <reference field="1" count="1" selected="0">
            <x v="2"/>
          </reference>
        </references>
      </pivotArea>
    </chartFormat>
    <chartFormat chart="20" format="33">
      <pivotArea type="data" outline="0" fieldPosition="0">
        <references count="3">
          <reference field="4294967294" count="1" selected="0">
            <x v="0"/>
          </reference>
          <reference field="0" count="1" selected="0">
            <x v="13"/>
          </reference>
          <reference field="1" count="1" selected="0">
            <x v="1"/>
          </reference>
        </references>
      </pivotArea>
    </chartFormat>
    <chartFormat chart="20" format="34">
      <pivotArea type="data" outline="0" fieldPosition="0">
        <references count="3">
          <reference field="4294967294" count="1" selected="0">
            <x v="0"/>
          </reference>
          <reference field="0" count="1" selected="0">
            <x v="13"/>
          </reference>
          <reference field="1" count="1" selected="0">
            <x v="7"/>
          </reference>
        </references>
      </pivotArea>
    </chartFormat>
    <chartFormat chart="20" format="35">
      <pivotArea type="data" outline="0" fieldPosition="0">
        <references count="3">
          <reference field="4294967294" count="1" selected="0">
            <x v="0"/>
          </reference>
          <reference field="0" count="1" selected="0">
            <x v="14"/>
          </reference>
          <reference field="1" count="1" selected="0">
            <x v="7"/>
          </reference>
        </references>
      </pivotArea>
    </chartFormat>
    <chartFormat chart="20" format="36">
      <pivotArea type="data" outline="0" fieldPosition="0">
        <references count="3">
          <reference field="4294967294" count="1" selected="0">
            <x v="0"/>
          </reference>
          <reference field="0" count="1" selected="0">
            <x v="14"/>
          </reference>
          <reference field="1" count="1" selected="0">
            <x v="11"/>
          </reference>
        </references>
      </pivotArea>
    </chartFormat>
    <chartFormat chart="20" format="37">
      <pivotArea type="data" outline="0" fieldPosition="0">
        <references count="3">
          <reference field="4294967294" count="1" selected="0">
            <x v="0"/>
          </reference>
          <reference field="0" count="1" selected="0">
            <x v="15"/>
          </reference>
          <reference field="1" count="1" selected="0">
            <x v="0"/>
          </reference>
        </references>
      </pivotArea>
    </chartFormat>
    <chartFormat chart="20" format="38">
      <pivotArea type="data" outline="0" fieldPosition="0">
        <references count="3">
          <reference field="4294967294" count="1" selected="0">
            <x v="0"/>
          </reference>
          <reference field="0" count="1" selected="0">
            <x v="15"/>
          </reference>
          <reference field="1" count="1" selected="0">
            <x v="1"/>
          </reference>
        </references>
      </pivotArea>
    </chartFormat>
    <chartFormat chart="20" format="39">
      <pivotArea type="data" outline="0" fieldPosition="0">
        <references count="3">
          <reference field="4294967294" count="1" selected="0">
            <x v="0"/>
          </reference>
          <reference field="0" count="1" selected="0">
            <x v="14"/>
          </reference>
          <reference field="1" count="1" selected="0">
            <x v="10"/>
          </reference>
        </references>
      </pivotArea>
    </chartFormat>
    <chartFormat chart="20" format="40">
      <pivotArea type="data" outline="0" fieldPosition="0">
        <references count="3">
          <reference field="4294967294" count="1" selected="0">
            <x v="0"/>
          </reference>
          <reference field="0" count="1" selected="0">
            <x v="14"/>
          </reference>
          <reference field="1" count="1" selected="0">
            <x v="8"/>
          </reference>
        </references>
      </pivotArea>
    </chartFormat>
    <chartFormat chart="20" format="41">
      <pivotArea type="data" outline="0" fieldPosition="0">
        <references count="3">
          <reference field="4294967294" count="1" selected="0">
            <x v="0"/>
          </reference>
          <reference field="0" count="1" selected="0">
            <x v="14"/>
          </reference>
          <reference field="1" count="1" selected="0">
            <x v="9"/>
          </reference>
        </references>
      </pivotArea>
    </chartFormat>
    <chartFormat chart="20" format="42">
      <pivotArea type="data" outline="0" fieldPosition="0">
        <references count="3">
          <reference field="4294967294" count="1" selected="0">
            <x v="0"/>
          </reference>
          <reference field="0" count="1" selected="0">
            <x v="14"/>
          </reference>
          <reference field="1" count="1" selected="0">
            <x v="6"/>
          </reference>
        </references>
      </pivotArea>
    </chartFormat>
    <chartFormat chart="20" format="43">
      <pivotArea type="data" outline="0" fieldPosition="0">
        <references count="3">
          <reference field="4294967294" count="1" selected="0">
            <x v="0"/>
          </reference>
          <reference field="0" count="1" selected="0">
            <x v="14"/>
          </reference>
          <reference field="1" count="1" selected="0">
            <x v="5"/>
          </reference>
        </references>
      </pivotArea>
    </chartFormat>
    <chartFormat chart="20" format="44">
      <pivotArea type="data" outline="0" fieldPosition="0">
        <references count="3">
          <reference field="4294967294" count="1" selected="0">
            <x v="0"/>
          </reference>
          <reference field="0" count="1" selected="0">
            <x v="14"/>
          </reference>
          <reference field="1" count="1" selected="0">
            <x v="3"/>
          </reference>
        </references>
      </pivotArea>
    </chartFormat>
    <chartFormat chart="20" format="45">
      <pivotArea type="data" outline="0" fieldPosition="0">
        <references count="3">
          <reference field="4294967294" count="1" selected="0">
            <x v="0"/>
          </reference>
          <reference field="0" count="1" selected="0">
            <x v="14"/>
          </reference>
          <reference field="1" count="1" selected="0">
            <x v="4"/>
          </reference>
        </references>
      </pivotArea>
    </chartFormat>
    <chartFormat chart="20" format="46">
      <pivotArea type="data" outline="0" fieldPosition="0">
        <references count="3">
          <reference field="4294967294" count="1" selected="0">
            <x v="0"/>
          </reference>
          <reference field="0" count="1" selected="0">
            <x v="14"/>
          </reference>
          <reference field="1" count="1" selected="0">
            <x v="2"/>
          </reference>
        </references>
      </pivotArea>
    </chartFormat>
    <chartFormat chart="20" format="47">
      <pivotArea type="data" outline="0" fieldPosition="0">
        <references count="3">
          <reference field="4294967294" count="1" selected="0">
            <x v="0"/>
          </reference>
          <reference field="0" count="1" selected="0">
            <x v="14"/>
          </reference>
          <reference field="1" count="1" selected="0">
            <x v="1"/>
          </reference>
        </references>
      </pivotArea>
    </chartFormat>
    <chartFormat chart="20" format="48">
      <pivotArea type="data" outline="0" fieldPosition="0">
        <references count="3">
          <reference field="4294967294" count="1" selected="0">
            <x v="0"/>
          </reference>
          <reference field="0" count="1" selected="0">
            <x v="13"/>
          </reference>
          <reference field="1" count="1" selected="0">
            <x v="11"/>
          </reference>
        </references>
      </pivotArea>
    </chartFormat>
    <chartFormat chart="20" format="49">
      <pivotArea type="data" outline="0" fieldPosition="0">
        <references count="3">
          <reference field="4294967294" count="1" selected="0">
            <x v="0"/>
          </reference>
          <reference field="0" count="1" selected="0">
            <x v="13"/>
          </reference>
          <reference field="1" count="1" selected="0">
            <x v="10"/>
          </reference>
        </references>
      </pivotArea>
    </chartFormat>
    <chartFormat chart="20" format="50">
      <pivotArea type="data" outline="0" fieldPosition="0">
        <references count="3">
          <reference field="4294967294" count="1" selected="0">
            <x v="0"/>
          </reference>
          <reference field="0" count="1" selected="0">
            <x v="13"/>
          </reference>
          <reference field="1" count="1" selected="0">
            <x v="8"/>
          </reference>
        </references>
      </pivotArea>
    </chartFormat>
    <chartFormat chart="20" format="51">
      <pivotArea type="data" outline="0" fieldPosition="0">
        <references count="3">
          <reference field="4294967294" count="1" selected="0">
            <x v="0"/>
          </reference>
          <reference field="0" count="1" selected="0">
            <x v="13"/>
          </reference>
          <reference field="1" count="1" selected="0">
            <x v="6"/>
          </reference>
        </references>
      </pivotArea>
    </chartFormat>
    <chartFormat chart="20" format="52">
      <pivotArea type="data" outline="0" fieldPosition="0">
        <references count="3">
          <reference field="4294967294" count="1" selected="0">
            <x v="0"/>
          </reference>
          <reference field="0" count="1" selected="0">
            <x v="13"/>
          </reference>
          <reference field="1" count="1" selected="0">
            <x v="9"/>
          </reference>
        </references>
      </pivotArea>
    </chartFormat>
    <chartFormat chart="20" format="53">
      <pivotArea type="data" outline="0" fieldPosition="0">
        <references count="3">
          <reference field="4294967294" count="1" selected="0">
            <x v="0"/>
          </reference>
          <reference field="0" count="1" selected="0">
            <x v="13"/>
          </reference>
          <reference field="1" count="1" selected="0">
            <x v="5"/>
          </reference>
        </references>
      </pivotArea>
    </chartFormat>
    <chartFormat chart="20" format="54">
      <pivotArea type="data" outline="0" fieldPosition="0">
        <references count="3">
          <reference field="4294967294" count="1" selected="0">
            <x v="0"/>
          </reference>
          <reference field="0" count="1" selected="0">
            <x v="13"/>
          </reference>
          <reference field="1" count="1" selected="0">
            <x v="4"/>
          </reference>
        </references>
      </pivotArea>
    </chartFormat>
    <chartFormat chart="20" format="55">
      <pivotArea type="data" outline="0" fieldPosition="0">
        <references count="3">
          <reference field="4294967294" count="1" selected="0">
            <x v="0"/>
          </reference>
          <reference field="0" count="1" selected="0">
            <x v="13"/>
          </reference>
          <reference field="1" count="1" selected="0">
            <x v="3"/>
          </reference>
        </references>
      </pivotArea>
    </chartFormat>
    <chartFormat chart="20" format="56">
      <pivotArea type="data" outline="0" fieldPosition="0">
        <references count="3">
          <reference field="4294967294" count="1" selected="0">
            <x v="0"/>
          </reference>
          <reference field="0" count="1" selected="0">
            <x v="12"/>
          </reference>
          <reference field="1" count="1" selected="0">
            <x v="10"/>
          </reference>
        </references>
      </pivotArea>
    </chartFormat>
    <chartFormat chart="20" format="57">
      <pivotArea type="data" outline="0" fieldPosition="0">
        <references count="3">
          <reference field="4294967294" count="1" selected="0">
            <x v="0"/>
          </reference>
          <reference field="0" count="1" selected="0">
            <x v="12"/>
          </reference>
          <reference field="1" count="1" selected="0">
            <x v="9"/>
          </reference>
        </references>
      </pivotArea>
    </chartFormat>
    <chartFormat chart="20" format="58">
      <pivotArea type="data" outline="0" fieldPosition="0">
        <references count="3">
          <reference field="4294967294" count="1" selected="0">
            <x v="0"/>
          </reference>
          <reference field="0" count="1" selected="0">
            <x v="12"/>
          </reference>
          <reference field="1" count="1" selected="0">
            <x v="8"/>
          </reference>
        </references>
      </pivotArea>
    </chartFormat>
    <chartFormat chart="20" format="59">
      <pivotArea type="data" outline="0" fieldPosition="0">
        <references count="3">
          <reference field="4294967294" count="1" selected="0">
            <x v="0"/>
          </reference>
          <reference field="0" count="1" selected="0">
            <x v="12"/>
          </reference>
          <reference field="1" count="1" selected="0">
            <x v="7"/>
          </reference>
        </references>
      </pivotArea>
    </chartFormat>
    <chartFormat chart="20" format="60">
      <pivotArea type="data" outline="0" fieldPosition="0">
        <references count="3">
          <reference field="4294967294" count="1" selected="0">
            <x v="0"/>
          </reference>
          <reference field="0" count="1" selected="0">
            <x v="15"/>
          </reference>
          <reference field="1" count="1" selected="0">
            <x v="2"/>
          </reference>
        </references>
      </pivotArea>
    </chartFormat>
    <chartFormat chart="20" format="61">
      <pivotArea type="data" outline="0" fieldPosition="0">
        <references count="3">
          <reference field="4294967294" count="1" selected="0">
            <x v="0"/>
          </reference>
          <reference field="0" count="1" selected="0">
            <x v="15"/>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F3:G20" firstHeaderRow="1" firstDataRow="1" firstDataCol="1" rowPageCount="1" colPageCount="1"/>
  <pivotFields count="4">
    <pivotField axis="axisRow" showAll="0">
      <items count="17">
        <item x="0"/>
        <item x="1"/>
        <item x="2"/>
        <item x="3"/>
        <item x="4"/>
        <item x="5"/>
        <item x="6"/>
        <item x="7"/>
        <item x="8"/>
        <item x="9"/>
        <item x="10"/>
        <item x="11"/>
        <item x="12"/>
        <item x="13"/>
        <item x="14"/>
        <item x="15"/>
        <item t="default"/>
      </items>
    </pivotField>
    <pivotField showAll="0"/>
    <pivotField axis="axisPage" multipleItemSelectionAllowed="1" showAll="0">
      <items count="7">
        <item h="1" x="0"/>
        <item h="1" x="1"/>
        <item h="1" x="2"/>
        <item h="1" x="3"/>
        <item x="4"/>
        <item h="1" x="5"/>
        <item t="default"/>
      </items>
    </pivotField>
    <pivotField dataField="1" showAll="0"/>
  </pivotFields>
  <rowFields count="1">
    <field x="0"/>
  </rowFields>
  <rowItems count="17">
    <i>
      <x/>
    </i>
    <i>
      <x v="1"/>
    </i>
    <i>
      <x v="2"/>
    </i>
    <i>
      <x v="3"/>
    </i>
    <i>
      <x v="4"/>
    </i>
    <i>
      <x v="5"/>
    </i>
    <i>
      <x v="6"/>
    </i>
    <i>
      <x v="7"/>
    </i>
    <i>
      <x v="8"/>
    </i>
    <i>
      <x v="9"/>
    </i>
    <i>
      <x v="10"/>
    </i>
    <i>
      <x v="11"/>
    </i>
    <i>
      <x v="12"/>
    </i>
    <i>
      <x v="13"/>
    </i>
    <i>
      <x v="14"/>
    </i>
    <i>
      <x v="15"/>
    </i>
    <i t="grand">
      <x/>
    </i>
  </rowItems>
  <colItems count="1">
    <i/>
  </colItems>
  <pageFields count="1">
    <pageField fld="2" hier="-1"/>
  </pageFields>
  <dataFields count="1">
    <dataField name="Suma de Nº" fld="3" baseField="0" baseItem="0" numFmtId="3"/>
  </dataFields>
  <formats count="1">
    <format dxfId="0">
      <pivotArea outline="0" collapsedLevelsAreSubtotals="1" fieldPosition="0"/>
    </format>
  </formats>
  <chartFormats count="1">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6" minRefreshableVersion="3" useAutoFormatting="1" rowGrandTotals="0" itemPrintTitles="1" createdVersion="6" indent="0" outline="1" outlineData="1" multipleFieldFilters="0" chartFormat="4">
  <location ref="I3:J55" firstHeaderRow="1" firstDataRow="1" firstDataCol="1" rowPageCount="1" colPageCount="1"/>
  <pivotFields count="4">
    <pivotField axis="axisRow" showAll="0">
      <items count="17">
        <item sd="0" x="0"/>
        <item sd="0" x="1"/>
        <item sd="0" x="2"/>
        <item sd="0" x="3"/>
        <item sd="0" x="4"/>
        <item sd="0" x="5"/>
        <item sd="0" x="6"/>
        <item sd="0" x="7"/>
        <item sd="0" x="8"/>
        <item sd="0" x="9"/>
        <item sd="0" x="10"/>
        <item sd="0" x="11"/>
        <item x="12"/>
        <item x="13"/>
        <item x="14"/>
        <item x="15"/>
        <item t="default"/>
      </items>
    </pivotField>
    <pivotField axis="axisRow" showAll="0">
      <items count="14">
        <item x="1"/>
        <item x="2"/>
        <item x="3"/>
        <item x="4"/>
        <item x="5"/>
        <item x="6"/>
        <item x="7"/>
        <item x="8"/>
        <item x="9"/>
        <item x="10"/>
        <item x="11"/>
        <item x="12"/>
        <item h="1" x="0"/>
        <item t="default"/>
      </items>
    </pivotField>
    <pivotField axis="axisPage" multipleItemSelectionAllowed="1" showAll="0">
      <items count="7">
        <item h="1" x="0"/>
        <item h="1" x="1"/>
        <item h="1" x="2"/>
        <item h="1" x="3"/>
        <item x="4"/>
        <item h="1" x="5"/>
        <item t="default"/>
      </items>
    </pivotField>
    <pivotField dataField="1" showAll="0"/>
  </pivotFields>
  <rowFields count="2">
    <field x="0"/>
    <field x="1"/>
  </rowFields>
  <rowItems count="52">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rowItems>
  <colItems count="1">
    <i/>
  </colItems>
  <pageFields count="1">
    <pageField fld="2" hier="-1"/>
  </pageFields>
  <dataFields count="1">
    <dataField name="Suma de Nº" fld="3" baseField="0" baseItem="0" numFmtId="3"/>
  </dataFields>
  <chartFormats count="42">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3" format="62" series="1">
      <pivotArea type="data" outline="0" fieldPosition="0">
        <references count="1">
          <reference field="4294967294" count="1" selected="0">
            <x v="0"/>
          </reference>
        </references>
      </pivotArea>
    </chartFormat>
    <chartFormat chart="3" format="63">
      <pivotArea type="data" outline="0" fieldPosition="0">
        <references count="3">
          <reference field="4294967294" count="1" selected="0">
            <x v="0"/>
          </reference>
          <reference field="0" count="1" selected="0">
            <x v="14"/>
          </reference>
          <reference field="1" count="1" selected="0">
            <x v="11"/>
          </reference>
        </references>
      </pivotArea>
    </chartFormat>
    <chartFormat chart="3" format="64">
      <pivotArea type="data" outline="0" fieldPosition="0">
        <references count="3">
          <reference field="4294967294" count="1" selected="0">
            <x v="0"/>
          </reference>
          <reference field="0" count="1" selected="0">
            <x v="15"/>
          </reference>
          <reference field="1" count="1" selected="0">
            <x v="1"/>
          </reference>
        </references>
      </pivotArea>
    </chartFormat>
    <chartFormat chart="3" format="65">
      <pivotArea type="data" outline="0" fieldPosition="0">
        <references count="3">
          <reference field="4294967294" count="1" selected="0">
            <x v="0"/>
          </reference>
          <reference field="0" count="1" selected="0">
            <x v="14"/>
          </reference>
          <reference field="1" count="1" selected="0">
            <x v="10"/>
          </reference>
        </references>
      </pivotArea>
    </chartFormat>
    <chartFormat chart="3" format="66">
      <pivotArea type="data" outline="0" fieldPosition="0">
        <references count="3">
          <reference field="4294967294" count="1" selected="0">
            <x v="0"/>
          </reference>
          <reference field="0" count="1" selected="0">
            <x v="13"/>
          </reference>
          <reference field="1" count="1" selected="0">
            <x v="6"/>
          </reference>
        </references>
      </pivotArea>
    </chartFormat>
    <chartFormat chart="3" format="67">
      <pivotArea type="data" outline="0" fieldPosition="0">
        <references count="3">
          <reference field="4294967294" count="1" selected="0">
            <x v="0"/>
          </reference>
          <reference field="0" count="1" selected="0">
            <x v="13"/>
          </reference>
          <reference field="1" count="1" selected="0">
            <x v="7"/>
          </reference>
        </references>
      </pivotArea>
    </chartFormat>
    <chartFormat chart="3" format="68">
      <pivotArea type="data" outline="0" fieldPosition="0">
        <references count="3">
          <reference field="4294967294" count="1" selected="0">
            <x v="0"/>
          </reference>
          <reference field="0" count="1" selected="0">
            <x v="13"/>
          </reference>
          <reference field="1" count="1" selected="0">
            <x v="8"/>
          </reference>
        </references>
      </pivotArea>
    </chartFormat>
    <chartFormat chart="3" format="69">
      <pivotArea type="data" outline="0" fieldPosition="0">
        <references count="3">
          <reference field="4294967294" count="1" selected="0">
            <x v="0"/>
          </reference>
          <reference field="0" count="1" selected="0">
            <x v="13"/>
          </reference>
          <reference field="1" count="1" selected="0">
            <x v="11"/>
          </reference>
        </references>
      </pivotArea>
    </chartFormat>
    <chartFormat chart="3" format="70">
      <pivotArea type="data" outline="0" fieldPosition="0">
        <references count="3">
          <reference field="4294967294" count="1" selected="0">
            <x v="0"/>
          </reference>
          <reference field="0" count="1" selected="0">
            <x v="13"/>
          </reference>
          <reference field="1" count="1" selected="0">
            <x v="10"/>
          </reference>
        </references>
      </pivotArea>
    </chartFormat>
    <chartFormat chart="3" format="71">
      <pivotArea type="data" outline="0" fieldPosition="0">
        <references count="3">
          <reference field="4294967294" count="1" selected="0">
            <x v="0"/>
          </reference>
          <reference field="0" count="1" selected="0">
            <x v="14"/>
          </reference>
          <reference field="1" count="1" selected="0">
            <x v="1"/>
          </reference>
        </references>
      </pivotArea>
    </chartFormat>
    <chartFormat chart="3" format="72">
      <pivotArea type="data" outline="0" fieldPosition="0">
        <references count="3">
          <reference field="4294967294" count="1" selected="0">
            <x v="0"/>
          </reference>
          <reference field="0" count="1" selected="0">
            <x v="14"/>
          </reference>
          <reference field="1" count="1" selected="0">
            <x v="0"/>
          </reference>
        </references>
      </pivotArea>
    </chartFormat>
    <chartFormat chart="3" format="73">
      <pivotArea type="data" outline="0" fieldPosition="0">
        <references count="3">
          <reference field="4294967294" count="1" selected="0">
            <x v="0"/>
          </reference>
          <reference field="0" count="1" selected="0">
            <x v="14"/>
          </reference>
          <reference field="1" count="1" selected="0">
            <x v="3"/>
          </reference>
        </references>
      </pivotArea>
    </chartFormat>
    <chartFormat chart="3" format="74">
      <pivotArea type="data" outline="0" fieldPosition="0">
        <references count="3">
          <reference field="4294967294" count="1" selected="0">
            <x v="0"/>
          </reference>
          <reference field="0" count="1" selected="0">
            <x v="14"/>
          </reference>
          <reference field="1" count="1" selected="0">
            <x v="5"/>
          </reference>
        </references>
      </pivotArea>
    </chartFormat>
    <chartFormat chart="3" format="75">
      <pivotArea type="data" outline="0" fieldPosition="0">
        <references count="3">
          <reference field="4294967294" count="1" selected="0">
            <x v="0"/>
          </reference>
          <reference field="0" count="1" selected="0">
            <x v="14"/>
          </reference>
          <reference field="1" count="1" selected="0">
            <x v="6"/>
          </reference>
        </references>
      </pivotArea>
    </chartFormat>
    <chartFormat chart="3" format="76">
      <pivotArea type="data" outline="0" fieldPosition="0">
        <references count="3">
          <reference field="4294967294" count="1" selected="0">
            <x v="0"/>
          </reference>
          <reference field="0" count="1" selected="0">
            <x v="12"/>
          </reference>
          <reference field="1" count="1" selected="0">
            <x v="11"/>
          </reference>
        </references>
      </pivotArea>
    </chartFormat>
    <chartFormat chart="3" format="77">
      <pivotArea type="data" outline="0" fieldPosition="0">
        <references count="3">
          <reference field="4294967294" count="1" selected="0">
            <x v="0"/>
          </reference>
          <reference field="0" count="1" selected="0">
            <x v="13"/>
          </reference>
          <reference field="1" count="1" selected="0">
            <x v="0"/>
          </reference>
        </references>
      </pivotArea>
    </chartFormat>
    <chartFormat chart="3" format="78">
      <pivotArea type="data" outline="0" fieldPosition="0">
        <references count="3">
          <reference field="4294967294" count="1" selected="0">
            <x v="0"/>
          </reference>
          <reference field="0" count="1" selected="0">
            <x v="13"/>
          </reference>
          <reference field="1" count="1" selected="0">
            <x v="3"/>
          </reference>
        </references>
      </pivotArea>
    </chartFormat>
    <chartFormat chart="3" format="79">
      <pivotArea type="data" outline="0" fieldPosition="0">
        <references count="3">
          <reference field="4294967294" count="1" selected="0">
            <x v="0"/>
          </reference>
          <reference field="0" count="1" selected="0">
            <x v="13"/>
          </reference>
          <reference field="1" count="1" selected="0">
            <x v="5"/>
          </reference>
        </references>
      </pivotArea>
    </chartFormat>
    <chartFormat chart="3" format="80">
      <pivotArea type="data" outline="0" fieldPosition="0">
        <references count="3">
          <reference field="4294967294" count="1" selected="0">
            <x v="0"/>
          </reference>
          <reference field="0" count="1" selected="0">
            <x v="12"/>
          </reference>
          <reference field="1" count="1" selected="0">
            <x v="7"/>
          </reference>
        </references>
      </pivotArea>
    </chartFormat>
    <chartFormat chart="3" format="81">
      <pivotArea type="data" outline="0" fieldPosition="0">
        <references count="3">
          <reference field="4294967294" count="1" selected="0">
            <x v="0"/>
          </reference>
          <reference field="0" count="1" selected="0">
            <x v="12"/>
          </reference>
          <reference field="1" count="1" selected="0">
            <x v="3"/>
          </reference>
        </references>
      </pivotArea>
    </chartFormat>
    <chartFormat chart="3" format="82">
      <pivotArea type="data" outline="0" fieldPosition="0">
        <references count="3">
          <reference field="4294967294" count="1" selected="0">
            <x v="0"/>
          </reference>
          <reference field="0" count="1" selected="0">
            <x v="12"/>
          </reference>
          <reference field="1" count="1" selected="0">
            <x v="4"/>
          </reference>
        </references>
      </pivotArea>
    </chartFormat>
    <chartFormat chart="3" format="83">
      <pivotArea type="data" outline="0" fieldPosition="0">
        <references count="3">
          <reference field="4294967294" count="1" selected="0">
            <x v="0"/>
          </reference>
          <reference field="0" count="1" selected="0">
            <x v="12"/>
          </reference>
          <reference field="1" count="1" selected="0">
            <x v="6"/>
          </reference>
        </references>
      </pivotArea>
    </chartFormat>
    <chartFormat chart="3" format="84">
      <pivotArea type="data" outline="0" fieldPosition="0">
        <references count="3">
          <reference field="4294967294" count="1" selected="0">
            <x v="0"/>
          </reference>
          <reference field="0" count="1" selected="0">
            <x v="12"/>
          </reference>
          <reference field="1" count="1" selected="0">
            <x v="8"/>
          </reference>
        </references>
      </pivotArea>
    </chartFormat>
    <chartFormat chart="3" format="85">
      <pivotArea type="data" outline="0" fieldPosition="0">
        <references count="3">
          <reference field="4294967294" count="1" selected="0">
            <x v="0"/>
          </reference>
          <reference field="0" count="1" selected="0">
            <x v="12"/>
          </reference>
          <reference field="1" count="1" selected="0">
            <x v="0"/>
          </reference>
        </references>
      </pivotArea>
    </chartFormat>
    <chartFormat chart="3" format="86">
      <pivotArea type="data" outline="0" fieldPosition="0">
        <references count="3">
          <reference field="4294967294" count="1" selected="0">
            <x v="0"/>
          </reference>
          <reference field="0" count="1" selected="0">
            <x v="13"/>
          </reference>
          <reference field="1" count="1" selected="0">
            <x v="1"/>
          </reference>
        </references>
      </pivotArea>
    </chartFormat>
    <chartFormat chart="3" format="87">
      <pivotArea type="data" outline="0" fieldPosition="0">
        <references count="3">
          <reference field="4294967294" count="1" selected="0">
            <x v="0"/>
          </reference>
          <reference field="0" count="1" selected="0">
            <x v="12"/>
          </reference>
          <reference field="1" count="1" selected="0">
            <x v="9"/>
          </reference>
        </references>
      </pivotArea>
    </chartFormat>
    <chartFormat chart="3" format="88">
      <pivotArea type="data" outline="0" fieldPosition="0">
        <references count="3">
          <reference field="4294967294" count="1" selected="0">
            <x v="0"/>
          </reference>
          <reference field="0" count="1" selected="0">
            <x v="14"/>
          </reference>
          <reference field="1" count="1" selected="0">
            <x v="7"/>
          </reference>
        </references>
      </pivotArea>
    </chartFormat>
    <chartFormat chart="3" format="89">
      <pivotArea type="data" outline="0" fieldPosition="0">
        <references count="3">
          <reference field="4294967294" count="1" selected="0">
            <x v="0"/>
          </reference>
          <reference field="0" count="1" selected="0">
            <x v="14"/>
          </reference>
          <reference field="1" count="1" selected="0">
            <x v="8"/>
          </reference>
        </references>
      </pivotArea>
    </chartFormat>
    <chartFormat chart="3" format="90">
      <pivotArea type="data" outline="0" fieldPosition="0">
        <references count="3">
          <reference field="4294967294" count="1" selected="0">
            <x v="0"/>
          </reference>
          <reference field="0" count="1" selected="0">
            <x v="14"/>
          </reference>
          <reference field="1" count="1" selected="0">
            <x v="4"/>
          </reference>
        </references>
      </pivotArea>
    </chartFormat>
    <chartFormat chart="3" format="91">
      <pivotArea type="data" outline="0" fieldPosition="0">
        <references count="3">
          <reference field="4294967294" count="1" selected="0">
            <x v="0"/>
          </reference>
          <reference field="0" count="1" selected="0">
            <x v="12"/>
          </reference>
          <reference field="1" count="1" selected="0">
            <x v="10"/>
          </reference>
        </references>
      </pivotArea>
    </chartFormat>
    <chartFormat chart="3" format="92">
      <pivotArea type="data" outline="0" fieldPosition="0">
        <references count="3">
          <reference field="4294967294" count="1" selected="0">
            <x v="0"/>
          </reference>
          <reference field="0" count="1" selected="0">
            <x v="12"/>
          </reference>
          <reference field="1" count="1" selected="0">
            <x v="2"/>
          </reference>
        </references>
      </pivotArea>
    </chartFormat>
    <chartFormat chart="3" format="93">
      <pivotArea type="data" outline="0" fieldPosition="0">
        <references count="3">
          <reference field="4294967294" count="1" selected="0">
            <x v="0"/>
          </reference>
          <reference field="0" count="1" selected="0">
            <x v="15"/>
          </reference>
          <reference field="1" count="1" selected="0">
            <x v="0"/>
          </reference>
        </references>
      </pivotArea>
    </chartFormat>
    <chartFormat chart="3" format="94">
      <pivotArea type="data" outline="0" fieldPosition="0">
        <references count="3">
          <reference field="4294967294" count="1" selected="0">
            <x v="0"/>
          </reference>
          <reference field="0" count="1" selected="0">
            <x v="14"/>
          </reference>
          <reference field="1" count="1" selected="0">
            <x v="2"/>
          </reference>
        </references>
      </pivotArea>
    </chartFormat>
    <chartFormat chart="3" format="95">
      <pivotArea type="data" outline="0" fieldPosition="0">
        <references count="3">
          <reference field="4294967294" count="1" selected="0">
            <x v="0"/>
          </reference>
          <reference field="0" count="1" selected="0">
            <x v="14"/>
          </reference>
          <reference field="1" count="1" selected="0">
            <x v="9"/>
          </reference>
        </references>
      </pivotArea>
    </chartFormat>
    <chartFormat chart="3" format="96">
      <pivotArea type="data" outline="0" fieldPosition="0">
        <references count="3">
          <reference field="4294967294" count="1" selected="0">
            <x v="0"/>
          </reference>
          <reference field="0" count="1" selected="0">
            <x v="13"/>
          </reference>
          <reference field="1" count="1" selected="0">
            <x v="4"/>
          </reference>
        </references>
      </pivotArea>
    </chartFormat>
    <chartFormat chart="3" format="97">
      <pivotArea type="data" outline="0" fieldPosition="0">
        <references count="3">
          <reference field="4294967294" count="1" selected="0">
            <x v="0"/>
          </reference>
          <reference field="0" count="1" selected="0">
            <x v="13"/>
          </reference>
          <reference field="1" count="1" selected="0">
            <x v="2"/>
          </reference>
        </references>
      </pivotArea>
    </chartFormat>
    <chartFormat chart="3" format="98">
      <pivotArea type="data" outline="0" fieldPosition="0">
        <references count="3">
          <reference field="4294967294" count="1" selected="0">
            <x v="0"/>
          </reference>
          <reference field="0" count="1" selected="0">
            <x v="12"/>
          </reference>
          <reference field="1" count="1" selected="0">
            <x v="1"/>
          </reference>
        </references>
      </pivotArea>
    </chartFormat>
    <chartFormat chart="3" format="99">
      <pivotArea type="data" outline="0" fieldPosition="0">
        <references count="3">
          <reference field="4294967294" count="1" selected="0">
            <x v="0"/>
          </reference>
          <reference field="0" count="1" selected="0">
            <x v="12"/>
          </reference>
          <reference field="1" count="1" selected="0">
            <x v="5"/>
          </reference>
        </references>
      </pivotArea>
    </chartFormat>
    <chartFormat chart="3" format="100">
      <pivotArea type="data" outline="0" fieldPosition="0">
        <references count="3">
          <reference field="4294967294" count="1" selected="0">
            <x v="0"/>
          </reference>
          <reference field="0" count="1" selected="0">
            <x v="13"/>
          </reference>
          <reference field="1" count="1" selected="0">
            <x v="9"/>
          </reference>
        </references>
      </pivotArea>
    </chartFormat>
    <chartFormat chart="3" format="101">
      <pivotArea type="data" outline="0" fieldPosition="0">
        <references count="3">
          <reference field="4294967294" count="1" selected="0">
            <x v="0"/>
          </reference>
          <reference field="0" count="1" selected="0">
            <x v="15"/>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ño2" sourceName="Año">
  <pivotTables>
    <pivotTable tabId="13" name="TablaDinámica3"/>
  </pivotTables>
  <data>
    <tabular pivotCacheId="13">
      <items count="16">
        <i x="0" s="1"/>
        <i x="1" s="1"/>
        <i x="2" s="1"/>
        <i x="3" s="1"/>
        <i x="4" s="1"/>
        <i x="5" s="1"/>
        <i x="6" s="1"/>
        <i x="7" s="1"/>
        <i x="8" s="1"/>
        <i x="9" s="1"/>
        <i x="10" s="1"/>
        <i x="11" s="1"/>
        <i x="12" s="1"/>
        <i x="13" s="1"/>
        <i x="14" s="1"/>
        <i x="15"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Año" sourceName="Año">
  <pivotTables>
    <pivotTable tabId="12" name="TablaDinámica1"/>
  </pivotTables>
  <data>
    <tabular pivotCacheId="14">
      <items count="16">
        <i x="0" s="1"/>
        <i x="1" s="1"/>
        <i x="2" s="1"/>
        <i x="3" s="1"/>
        <i x="4" s="1"/>
        <i x="5" s="1"/>
        <i x="6" s="1"/>
        <i x="7" s="1"/>
        <i x="8" s="1"/>
        <i x="9" s="1"/>
        <i x="10" s="1"/>
        <i x="11" s="1"/>
        <i x="12" s="1"/>
        <i x="13" s="1"/>
        <i x="14" s="1"/>
        <i x="15"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Tipo" sourceName="Tipo">
  <pivotTables>
    <pivotTable tabId="12" name="TablaDinámica5"/>
    <pivotTable tabId="12" name="TablaDinámica1"/>
  </pivotTables>
  <data>
    <tabular pivotCacheId="14">
      <items count="7">
        <i x="0" s="1"/>
        <i x="1" s="1"/>
        <i x="2" s="1"/>
        <i x="3" s="1"/>
        <i x="4"/>
        <i x="5" s="1"/>
        <i x="6"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Tipo1" sourceName="Tipo">
  <pivotTables>
    <pivotTable tabId="13" name="TablaDinámica3"/>
    <pivotTable tabId="13" name="TablaDinámica4"/>
  </pivotTables>
  <data>
    <tabular pivotCacheId="13">
      <items count="6">
        <i x="0"/>
        <i x="1"/>
        <i x="2"/>
        <i x="3"/>
        <i x="4" s="1"/>
        <i x="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ño 1" cache="SegmentaciónDeDatos_Año" caption="Año" rowHeight="241300"/>
  <slicer name="Tipo 4" cache="SegmentaciónDeDatos_Tipo" caption="Modalidad" rowHeight="241300"/>
  <slicer name="Tipo 5" cache="SegmentaciónDeDatos_Tipo" caption="Modalidad" columnCount="3" rowHeight="241300"/>
  <slicer name="Tipo 6" cache="SegmentaciónDeDatos_Tipo" caption="Modalidad" columnCount="3"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ño 3" cache="SegmentaciónDeDatos_Año2" caption="Año" rowHeight="241300"/>
  <slicer name="Tipo 2" cache="SegmentaciónDeDatos_Tipo1" caption="Modalidad" rowHeight="234950"/>
  <slicer name="Tipo 3" cache="SegmentaciónDeDatos_Tipo1" caption="Modalidad" columnCount="3" rowHeight="234950"/>
  <slicer name="Tipo 7" cache="SegmentaciónDeDatos_Tipo1" caption="Modalidad" columnCount="3" rowHeight="234950"/>
</slicers>
</file>

<file path=xl/slicers/slicer3.xml><?xml version="1.0" encoding="utf-8"?>
<slicers xmlns="http://schemas.microsoft.com/office/spreadsheetml/2009/9/main" xmlns:mc="http://schemas.openxmlformats.org/markup-compatibility/2006" xmlns:x="http://schemas.openxmlformats.org/spreadsheetml/2006/main" mc:Ignorable="x">
  <slicer name="Año" cache="SegmentaciónDeDatos_Año" caption="Año" rowHeight="241300"/>
  <slicer name="Tipo 1" cache="SegmentaciónDeDatos_Tipo" caption="Modalidad"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Año 2" cache="SegmentaciónDeDatos_Año2" caption="Año" rowHeight="234950"/>
  <slicer name="Tipo" cache="SegmentaciónDeDatos_Tipo1" caption="Tipo" rowHeight="23495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3.xml"/><Relationship Id="rId5" Type="http://schemas.openxmlformats.org/officeDocument/2006/relationships/drawing" Target="../drawings/drawing17.xml"/><Relationship Id="rId4"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microsoft.com/office/2007/relationships/slicer" Target="../slicers/slicer4.xml"/><Relationship Id="rId5" Type="http://schemas.openxmlformats.org/officeDocument/2006/relationships/drawing" Target="../drawings/drawing19.xml"/><Relationship Id="rId4"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epm.es/es/sobre-OEPM/estadisticas/graficos-evolucion-mensual-de-solicitudes-nacionales/graficos-de-evolucion-de-solicitudes-nacionales-de-marcas-y-nombres-comerciales/graficos-de-evolucion-de-marcas-por-provincias/" TargetMode="External"/><Relationship Id="rId7" Type="http://schemas.openxmlformats.org/officeDocument/2006/relationships/hyperlink" Target="mailto:Informaci&#243;n@oepm.es" TargetMode="External"/><Relationship Id="rId2" Type="http://schemas.openxmlformats.org/officeDocument/2006/relationships/hyperlink" Target="https://www.oepm.es/es/sobre-OEPM/estadisticas/graficos-evolucion-mensual-de-solicitudes-nacionales/graficos-de-evolucion-de-solicitudes-nacionales-de-marcas-y-nombres-comerciales/graficos-de-evolucion-de-nombres-comerciales-por-provincias/" TargetMode="External"/><Relationship Id="rId1" Type="http://schemas.openxmlformats.org/officeDocument/2006/relationships/printerSettings" Target="../printerSettings/printerSettings3.bin"/><Relationship Id="rId6" Type="http://schemas.openxmlformats.org/officeDocument/2006/relationships/hyperlink" Target="https://www.oepm.es/es/sobre-OEPM/estadisticas/graficos-evolucion-mensual-de-solicitudes-nacionales/graficos-de-evolucion-de-solicitudes-nacionales-de-patentes-y-modelos-de-utilidad/graficos-de-evolucion-de-patentes-por-provincias/" TargetMode="External"/><Relationship Id="rId5" Type="http://schemas.openxmlformats.org/officeDocument/2006/relationships/hyperlink" Target="https://www.oepm.es/es/sobre-OEPM/estadisticas/graficos-evolucion-mensual-de-solicitudes-nacionales/graficos-de-evolucion-de-solicitudes-nacionales-de-patentes-y-modelos-de-utilidad/graficos-de-evolucion-de-modelos-de-utilidad-por-provincias/" TargetMode="External"/><Relationship Id="rId4" Type="http://schemas.openxmlformats.org/officeDocument/2006/relationships/hyperlink" Target="https://www.oepm.es/es/sobre-OEPM/estadisticas/graficos-evolucion-mensual-de-solicitudes-nacionales/graficos-de-evolucion-de-solicitudes-nacionales-de-disenos/graficos-de-evolucion-de-disenos-por-provincias/"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S25"/>
  <sheetViews>
    <sheetView showGridLines="0" zoomScaleNormal="100" workbookViewId="0">
      <selection activeCell="X14" sqref="X14"/>
    </sheetView>
  </sheetViews>
  <sheetFormatPr baseColWidth="10" defaultRowHeight="15" x14ac:dyDescent="0.25"/>
  <cols>
    <col min="1" max="1" width="6.7109375" customWidth="1"/>
    <col min="2" max="2" width="5" customWidth="1"/>
    <col min="3" max="11" width="3.7109375" customWidth="1"/>
    <col min="15" max="15" width="32.5703125" customWidth="1"/>
    <col min="16" max="16" width="4.28515625" customWidth="1"/>
    <col min="17" max="17" width="3.85546875" customWidth="1"/>
  </cols>
  <sheetData>
    <row r="1" spans="1:19" x14ac:dyDescent="0.25">
      <c r="A1" s="203"/>
      <c r="B1" s="203"/>
      <c r="C1" s="203"/>
      <c r="D1" s="203"/>
      <c r="E1" s="203"/>
      <c r="F1" s="203"/>
      <c r="G1" s="203"/>
      <c r="H1" s="203"/>
      <c r="I1" s="203"/>
      <c r="J1" s="203"/>
      <c r="K1" s="203"/>
      <c r="L1" s="203"/>
      <c r="M1" s="203"/>
      <c r="N1" s="203"/>
      <c r="O1" s="203"/>
      <c r="P1" s="203"/>
      <c r="Q1" s="203"/>
    </row>
    <row r="2" spans="1:19" x14ac:dyDescent="0.25">
      <c r="A2" s="203"/>
      <c r="B2" s="203"/>
      <c r="C2" s="203"/>
      <c r="D2" s="203"/>
      <c r="E2" s="203"/>
      <c r="F2" s="203"/>
      <c r="G2" s="203"/>
      <c r="H2" s="203"/>
      <c r="I2" s="203"/>
      <c r="J2" s="203"/>
      <c r="K2" s="203"/>
      <c r="L2" s="203"/>
      <c r="M2" s="203"/>
      <c r="N2" s="203"/>
      <c r="O2" s="203"/>
      <c r="P2" s="203"/>
      <c r="Q2" s="203"/>
    </row>
    <row r="3" spans="1:19" x14ac:dyDescent="0.25">
      <c r="A3" s="203"/>
      <c r="B3" s="203"/>
      <c r="C3" s="203"/>
      <c r="D3" s="203"/>
      <c r="E3" s="203"/>
      <c r="F3" s="203"/>
      <c r="G3" s="203"/>
      <c r="H3" s="203"/>
      <c r="I3" s="203"/>
      <c r="J3" s="203"/>
      <c r="K3" s="203"/>
      <c r="L3" s="203"/>
      <c r="M3" s="203"/>
      <c r="N3" s="203"/>
      <c r="O3" s="203"/>
      <c r="P3" s="203"/>
      <c r="Q3" s="203"/>
    </row>
    <row r="4" spans="1:19" x14ac:dyDescent="0.25">
      <c r="A4" s="203"/>
      <c r="B4" s="203"/>
      <c r="C4" s="203"/>
      <c r="D4" s="203"/>
      <c r="E4" s="203"/>
      <c r="F4" s="203"/>
      <c r="G4" s="203"/>
      <c r="H4" s="203"/>
      <c r="I4" s="203"/>
      <c r="J4" s="203"/>
      <c r="K4" s="203"/>
      <c r="L4" s="203"/>
      <c r="M4" s="203"/>
      <c r="N4" s="203"/>
      <c r="O4" s="203"/>
      <c r="P4" s="203"/>
      <c r="Q4" s="203"/>
    </row>
    <row r="5" spans="1:19" ht="77.25" customHeight="1" x14ac:dyDescent="0.25">
      <c r="A5" s="203"/>
      <c r="B5" s="203"/>
      <c r="C5" s="203"/>
      <c r="D5" s="203"/>
      <c r="E5" s="203"/>
      <c r="F5" s="203"/>
      <c r="G5" s="203"/>
      <c r="H5" s="203"/>
      <c r="I5" s="203"/>
      <c r="J5" s="203"/>
      <c r="K5" s="203"/>
      <c r="L5" s="203"/>
      <c r="M5" s="203"/>
      <c r="N5" s="203"/>
      <c r="O5" s="203"/>
      <c r="P5" s="203"/>
      <c r="Q5" s="203"/>
    </row>
    <row r="6" spans="1:19" ht="31.5" x14ac:dyDescent="0.5">
      <c r="A6" s="677" t="s">
        <v>124</v>
      </c>
      <c r="B6" s="678"/>
      <c r="C6" s="678"/>
      <c r="D6" s="678"/>
      <c r="E6" s="678"/>
      <c r="F6" s="678"/>
      <c r="G6" s="678"/>
      <c r="H6" s="678"/>
      <c r="I6" s="678"/>
      <c r="J6" s="678"/>
      <c r="K6" s="678"/>
      <c r="L6" s="678"/>
      <c r="M6" s="678"/>
      <c r="N6" s="678"/>
      <c r="O6" s="678"/>
      <c r="P6" s="679"/>
      <c r="Q6" s="203"/>
    </row>
    <row r="7" spans="1:19" x14ac:dyDescent="0.25">
      <c r="A7" s="203"/>
      <c r="B7" s="203"/>
      <c r="C7" s="203"/>
      <c r="D7" s="203"/>
      <c r="E7" s="203"/>
      <c r="F7" s="203"/>
      <c r="G7" s="203"/>
      <c r="H7" s="203"/>
      <c r="I7" s="203"/>
      <c r="J7" s="203"/>
      <c r="K7" s="203"/>
      <c r="L7" s="203"/>
      <c r="M7" s="203"/>
      <c r="N7" s="203"/>
      <c r="O7" s="203"/>
      <c r="P7" s="203"/>
      <c r="Q7" s="203"/>
    </row>
    <row r="8" spans="1:19" s="153" customFormat="1" ht="30" customHeight="1" x14ac:dyDescent="0.3">
      <c r="A8" s="214"/>
      <c r="B8" s="659" t="s">
        <v>114</v>
      </c>
      <c r="C8" s="214"/>
      <c r="D8" s="214"/>
      <c r="E8" s="214"/>
      <c r="F8" s="214"/>
      <c r="G8" s="214"/>
      <c r="H8" s="214"/>
      <c r="I8" s="214"/>
      <c r="J8" s="214"/>
      <c r="K8" s="214"/>
      <c r="L8" s="214"/>
      <c r="M8" s="214"/>
      <c r="N8" s="214"/>
      <c r="O8" s="214"/>
      <c r="P8" s="214"/>
      <c r="Q8" s="214"/>
    </row>
    <row r="9" spans="1:19" s="153" customFormat="1" ht="30" customHeight="1" x14ac:dyDescent="0.3">
      <c r="A9" s="214"/>
      <c r="B9" s="659" t="s">
        <v>120</v>
      </c>
      <c r="C9" s="214"/>
      <c r="D9" s="214"/>
      <c r="E9" s="214"/>
      <c r="F9" s="214"/>
      <c r="G9" s="214"/>
      <c r="H9" s="214"/>
      <c r="I9" s="214"/>
      <c r="J9" s="214"/>
      <c r="K9" s="214"/>
      <c r="L9" s="214"/>
      <c r="M9" s="214"/>
      <c r="N9" s="214"/>
      <c r="O9" s="214"/>
      <c r="P9" s="214"/>
      <c r="Q9" s="214"/>
    </row>
    <row r="10" spans="1:19" s="153" customFormat="1" ht="30" customHeight="1" x14ac:dyDescent="0.3">
      <c r="A10" s="214"/>
      <c r="B10" s="659" t="s">
        <v>119</v>
      </c>
      <c r="C10" s="214"/>
      <c r="D10" s="214"/>
      <c r="E10" s="214"/>
      <c r="F10" s="214"/>
      <c r="G10" s="214"/>
      <c r="H10" s="214"/>
      <c r="I10" s="214"/>
      <c r="J10" s="214"/>
      <c r="K10" s="214"/>
      <c r="L10" s="214"/>
      <c r="M10" s="214"/>
      <c r="N10" s="214"/>
      <c r="O10" s="214"/>
      <c r="P10" s="214"/>
      <c r="Q10" s="214"/>
    </row>
    <row r="11" spans="1:19" s="153" customFormat="1" ht="30" customHeight="1" x14ac:dyDescent="0.3">
      <c r="A11" s="214"/>
      <c r="B11" s="659" t="s">
        <v>244</v>
      </c>
      <c r="C11" s="214"/>
      <c r="E11" s="214"/>
      <c r="F11" s="214"/>
      <c r="G11" s="214"/>
      <c r="H11" s="214"/>
      <c r="I11" s="214"/>
      <c r="J11" s="214"/>
      <c r="K11" s="214"/>
      <c r="L11" s="214"/>
      <c r="M11" s="214"/>
      <c r="N11" s="214"/>
      <c r="O11" s="214"/>
      <c r="P11" s="214"/>
      <c r="Q11" s="214"/>
    </row>
    <row r="12" spans="1:19" s="153" customFormat="1" ht="30" customHeight="1" x14ac:dyDescent="0.3">
      <c r="A12" s="214"/>
      <c r="B12" s="659" t="s">
        <v>239</v>
      </c>
      <c r="C12" s="214"/>
      <c r="D12" s="214"/>
      <c r="F12" s="214"/>
      <c r="G12" s="214"/>
      <c r="H12" s="214"/>
      <c r="I12" s="214"/>
      <c r="J12" s="214"/>
      <c r="K12" s="214"/>
      <c r="L12" s="214"/>
      <c r="M12" s="214"/>
      <c r="N12" s="214"/>
      <c r="O12" s="214"/>
      <c r="P12" s="214"/>
      <c r="Q12" s="214"/>
    </row>
    <row r="13" spans="1:19" s="153" customFormat="1" ht="30" customHeight="1" x14ac:dyDescent="0.3">
      <c r="A13" s="214"/>
      <c r="B13" s="659" t="s">
        <v>240</v>
      </c>
      <c r="C13" s="214"/>
      <c r="D13" s="214"/>
      <c r="F13" s="624"/>
      <c r="G13" s="214"/>
      <c r="H13" s="214"/>
      <c r="I13" s="214"/>
      <c r="J13" s="214"/>
      <c r="K13" s="214"/>
      <c r="L13" s="214"/>
      <c r="M13" s="214"/>
      <c r="N13" s="214"/>
      <c r="O13" s="214"/>
      <c r="P13" s="214"/>
      <c r="Q13" s="624"/>
    </row>
    <row r="14" spans="1:19" s="153" customFormat="1" ht="30" customHeight="1" x14ac:dyDescent="0.3">
      <c r="A14" s="214"/>
      <c r="B14" s="659" t="s">
        <v>259</v>
      </c>
      <c r="C14" s="214"/>
      <c r="D14" s="214"/>
      <c r="F14" s="624"/>
      <c r="G14" s="214"/>
      <c r="H14" s="214"/>
      <c r="I14" s="214"/>
      <c r="J14" s="214"/>
      <c r="K14" s="214"/>
      <c r="L14" s="214"/>
      <c r="M14" s="214"/>
      <c r="N14" s="214"/>
      <c r="O14" s="214"/>
      <c r="P14" s="214"/>
      <c r="Q14" s="624"/>
    </row>
    <row r="15" spans="1:19" s="153" customFormat="1" ht="30" customHeight="1" x14ac:dyDescent="0.3">
      <c r="A15" s="214"/>
      <c r="B15" s="659" t="s">
        <v>241</v>
      </c>
      <c r="C15" s="214"/>
      <c r="D15" s="214"/>
      <c r="E15" s="214"/>
      <c r="G15" s="214"/>
      <c r="H15" s="214"/>
      <c r="I15" s="214"/>
      <c r="J15" s="214"/>
      <c r="K15" s="214"/>
      <c r="L15" s="214"/>
      <c r="M15" s="214"/>
      <c r="N15" s="214"/>
      <c r="O15" s="214"/>
      <c r="P15" s="214"/>
      <c r="S15" s="214"/>
    </row>
    <row r="16" spans="1:19" s="153" customFormat="1" ht="30" customHeight="1" x14ac:dyDescent="0.3">
      <c r="A16" s="214"/>
      <c r="B16" s="659" t="s">
        <v>258</v>
      </c>
      <c r="C16" s="214"/>
      <c r="D16" s="214"/>
      <c r="E16" s="214"/>
      <c r="F16" s="214"/>
      <c r="G16" s="214"/>
      <c r="H16" s="214"/>
      <c r="I16" s="214"/>
      <c r="J16" s="214"/>
      <c r="L16" s="214"/>
      <c r="M16" s="214"/>
      <c r="N16" s="214"/>
      <c r="O16" s="214"/>
      <c r="P16" s="214"/>
      <c r="Q16" s="214"/>
    </row>
    <row r="17" spans="1:17" s="153" customFormat="1" ht="30" customHeight="1" x14ac:dyDescent="0.3">
      <c r="A17" s="214"/>
      <c r="B17" s="659" t="s">
        <v>242</v>
      </c>
      <c r="C17" s="214"/>
      <c r="D17" s="214"/>
      <c r="E17" s="214"/>
      <c r="F17" s="214"/>
      <c r="H17" s="214"/>
      <c r="I17" s="214"/>
      <c r="J17" s="214"/>
      <c r="K17" s="214"/>
      <c r="L17" s="214"/>
      <c r="M17" s="214"/>
      <c r="N17" s="214"/>
      <c r="O17" s="214"/>
      <c r="P17" s="214"/>
      <c r="Q17" s="214"/>
    </row>
    <row r="18" spans="1:17" s="153" customFormat="1" ht="30" customHeight="1" x14ac:dyDescent="0.3">
      <c r="A18" s="214"/>
      <c r="B18" s="660" t="s">
        <v>257</v>
      </c>
      <c r="C18" s="214"/>
      <c r="D18" s="214"/>
      <c r="E18" s="214"/>
      <c r="F18" s="214"/>
      <c r="G18" s="214"/>
      <c r="I18" s="624"/>
      <c r="J18" s="214"/>
      <c r="K18" s="214"/>
      <c r="L18" s="214"/>
      <c r="M18" s="214"/>
      <c r="N18" s="214"/>
      <c r="O18" s="214"/>
      <c r="P18" s="214"/>
      <c r="Q18" s="214"/>
    </row>
    <row r="19" spans="1:17" s="153" customFormat="1" ht="30" customHeight="1" x14ac:dyDescent="0.3">
      <c r="A19" s="214"/>
      <c r="B19" s="659" t="s">
        <v>256</v>
      </c>
      <c r="C19" s="214"/>
      <c r="D19" s="214"/>
      <c r="E19" s="214"/>
      <c r="F19" s="214"/>
      <c r="G19" s="214"/>
      <c r="I19" s="214"/>
      <c r="J19" s="214"/>
      <c r="K19" s="214"/>
      <c r="L19" s="214"/>
      <c r="M19" s="214"/>
      <c r="N19" s="214"/>
      <c r="O19" s="214"/>
      <c r="P19" s="214"/>
      <c r="Q19" s="214"/>
    </row>
    <row r="20" spans="1:17" s="153" customFormat="1" ht="30" customHeight="1" x14ac:dyDescent="0.3">
      <c r="A20" s="214"/>
      <c r="B20" s="661" t="s">
        <v>255</v>
      </c>
      <c r="C20" s="214"/>
      <c r="D20" s="214"/>
      <c r="E20" s="214"/>
      <c r="F20" s="214"/>
      <c r="G20" s="214"/>
      <c r="H20" s="214"/>
      <c r="J20" s="214"/>
      <c r="K20" s="214"/>
      <c r="L20" s="214"/>
      <c r="M20" s="214"/>
      <c r="N20" s="214"/>
      <c r="O20" s="214"/>
      <c r="P20" s="214"/>
      <c r="Q20" s="214"/>
    </row>
    <row r="21" spans="1:17" s="153" customFormat="1" ht="30" customHeight="1" x14ac:dyDescent="0.3">
      <c r="A21" s="214"/>
      <c r="B21" s="659" t="s">
        <v>243</v>
      </c>
      <c r="C21" s="214"/>
      <c r="D21" s="214"/>
      <c r="E21" s="214"/>
      <c r="F21" s="214"/>
      <c r="G21" s="214"/>
      <c r="H21" s="214"/>
      <c r="I21" s="214"/>
      <c r="K21" s="214"/>
      <c r="L21" s="214"/>
      <c r="M21" s="214"/>
      <c r="N21" s="214"/>
      <c r="O21" s="214"/>
      <c r="P21" s="214"/>
      <c r="Q21" s="214"/>
    </row>
    <row r="22" spans="1:17" s="153" customFormat="1" ht="30" customHeight="1" x14ac:dyDescent="0.3">
      <c r="A22" s="214"/>
      <c r="B22" s="659" t="s">
        <v>164</v>
      </c>
      <c r="C22" s="214"/>
      <c r="D22" s="214"/>
      <c r="E22" s="214"/>
      <c r="F22" s="214"/>
      <c r="G22" s="214"/>
      <c r="H22" s="214"/>
      <c r="I22" s="214"/>
      <c r="J22" s="214"/>
      <c r="L22" s="214"/>
      <c r="M22" s="214"/>
      <c r="N22" s="214"/>
      <c r="O22" s="214"/>
      <c r="P22" s="214"/>
      <c r="Q22" s="214"/>
    </row>
    <row r="23" spans="1:17" s="153" customFormat="1" ht="30" customHeight="1" x14ac:dyDescent="0.3">
      <c r="A23" s="214"/>
      <c r="B23" s="659" t="s">
        <v>113</v>
      </c>
      <c r="C23" s="214"/>
      <c r="D23" s="214"/>
      <c r="E23" s="214"/>
      <c r="F23" s="214"/>
      <c r="G23" s="214"/>
      <c r="H23" s="214"/>
      <c r="I23" s="214"/>
      <c r="J23" s="214"/>
      <c r="K23" s="214"/>
      <c r="L23" s="214"/>
      <c r="M23" s="214"/>
      <c r="N23" s="214"/>
      <c r="O23" s="214"/>
      <c r="P23" s="214"/>
      <c r="Q23" s="214"/>
    </row>
    <row r="24" spans="1:17" x14ac:dyDescent="0.25">
      <c r="A24" s="55"/>
      <c r="B24" s="55"/>
      <c r="C24" s="55"/>
      <c r="D24" s="55"/>
      <c r="E24" s="55"/>
      <c r="F24" s="55"/>
      <c r="G24" s="55"/>
      <c r="H24" s="55"/>
      <c r="I24" s="55"/>
      <c r="J24" s="55"/>
      <c r="K24" s="55"/>
      <c r="L24" s="55"/>
      <c r="M24" s="55"/>
      <c r="N24" s="55"/>
      <c r="O24" s="55"/>
      <c r="P24" s="55"/>
    </row>
    <row r="25" spans="1:17" x14ac:dyDescent="0.25">
      <c r="A25" s="55"/>
      <c r="B25" s="55"/>
      <c r="C25" s="55"/>
      <c r="D25" s="55"/>
      <c r="E25" s="55"/>
      <c r="F25" s="55"/>
      <c r="G25" s="55"/>
      <c r="H25" s="55"/>
      <c r="I25" s="55"/>
      <c r="J25" s="55"/>
      <c r="K25" s="55"/>
      <c r="L25" s="55"/>
      <c r="M25" s="55"/>
      <c r="N25" s="55"/>
      <c r="O25" s="55"/>
      <c r="P25" s="55"/>
    </row>
  </sheetData>
  <customSheetViews>
    <customSheetView guid="{29F239DC-BC5F-44E2-A25F-EB80EC96DB25}" state="hidden">
      <selection activeCell="A7" sqref="A7"/>
      <colBreaks count="1" manualBreakCount="1">
        <brk id="16" max="1048575" man="1"/>
      </colBreaks>
      <pageMargins left="0.55118110236220474" right="0.39370078740157483" top="0.74803149606299213" bottom="0.74803149606299213" header="0.31496062992125984" footer="0.31496062992125984"/>
      <pageSetup paperSize="9" scale="80" orientation="portrait" r:id="rId1"/>
    </customSheetView>
  </customSheetViews>
  <mergeCells count="1">
    <mergeCell ref="A6:P6"/>
  </mergeCells>
  <hyperlinks>
    <hyperlink ref="B15" location="Diseños!Área_de_impresión" display="Solicitudes, Concesiones y expedientes resueltos de Diseños (por Expedientes y por Diseños)"/>
    <hyperlink ref="B18" location="IBI!Área_de_impresión" display="Solicitudes de Informes de Busqueda Internacional (IBI) y los informes realizados"/>
    <hyperlink ref="B14" location="'MARC INTERN'!Área_de_impresión" display="Solicitudes, Concesiones y expedientes resueltos de Marcas Internacionales"/>
    <hyperlink ref="B8" location="Observaciones!Área_de_impresión" display="Observaciones"/>
    <hyperlink ref="B9" location="GRAF!Área_de_impresión" display="Solicitudes presentadas en la OEPM 2009-2024"/>
    <hyperlink ref="B19" location="ITP!Área_de_impresión" display="Solicitudes de Informes Técnicos de Patentes (ITP) y los informes realizados"/>
    <hyperlink ref="B20" location="'PCT-EPO'!Área_de_impresión" display="Solicitudes presentadas en la OEPM de Patentes Internacionales PCT y de Patentes Europeas (EPO)"/>
    <hyperlink ref="B21" location="'EPO-Val'!Área_de_impresión" display="Validaciones de Patentes Europeas presentadas en la OEPM y Validaciones Publicadas"/>
    <hyperlink ref="B22" location="Recursos!Área_de_impresión" display="Interposiciones y Resoluciones de Recursos"/>
    <hyperlink ref="B16" location="'Dibujos-Mod. Internac.'!Área_de_impresión" display="Concesiones de los registros internacionales de Dibujos y Modelos Internacionales"/>
    <hyperlink ref="B17" location="CCP!Área_de_impresión" display="Solicitudes, Concesiones y expedientes resueltos de Certificado Complementario de Protección CCP"/>
    <hyperlink ref="B23" location="Glosario!Área_de_impresión" display="Glosario"/>
    <hyperlink ref="B10" location="'GRAF EXT'!Área_de_impresión" display="Validaciones de Patentes Europeas presentadas en la OEPM 2009-2024"/>
    <hyperlink ref="B11" location="'Pat y MU'!Área_de_impresión" display="Solicitudes, Concesiones y expedientes resueltos de Patente Nacional"/>
    <hyperlink ref="B12" location="'Marcas y NC'!Área_de_impresión" display="Solicitudes, Concesiones y expedientes resueltos de Marcas y Nombres Comerciales"/>
    <hyperlink ref="B13" location="'MARC INTERN'!Área_de_impresión" display="Solicitudes, Concesiones y expedientes resueltos de Renovaciones de Marcas y Nombres Comerciales"/>
  </hyperlinks>
  <pageMargins left="0.55118110236220474" right="0.39370078740157483" top="0.74803149606299213" bottom="0.74803149606299213" header="0.31496062992125984" footer="0.31496062992125984"/>
  <pageSetup paperSize="9" scale="80" orientation="portrait" r:id="rId2"/>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07"/>
  <sheetViews>
    <sheetView showGridLines="0" zoomScaleNormal="100" workbookViewId="0"/>
  </sheetViews>
  <sheetFormatPr baseColWidth="10" defaultRowHeight="15" x14ac:dyDescent="0.25"/>
  <cols>
    <col min="1" max="1" width="3" customWidth="1"/>
    <col min="2" max="2" width="2.28515625" customWidth="1"/>
    <col min="3" max="3" width="12.85546875" customWidth="1"/>
    <col min="4" max="6" width="11.7109375" customWidth="1"/>
    <col min="7" max="7" width="12.42578125" customWidth="1"/>
    <col min="8" max="8" width="11.140625" customWidth="1"/>
    <col min="9" max="9" width="11.7109375" customWidth="1"/>
    <col min="10" max="10" width="11" customWidth="1"/>
    <col min="11" max="11" width="2.42578125" customWidth="1"/>
    <col min="12" max="12" width="2.7109375" customWidth="1"/>
  </cols>
  <sheetData>
    <row r="1" spans="2:11" ht="20.100000000000001" customHeight="1" x14ac:dyDescent="0.25"/>
    <row r="2" spans="2:11" ht="20.100000000000001" customHeight="1" x14ac:dyDescent="0.25">
      <c r="G2" s="36"/>
    </row>
    <row r="3" spans="2:11" ht="24" customHeight="1" x14ac:dyDescent="0.25"/>
    <row r="4" spans="2:11" ht="20.100000000000001" customHeight="1" x14ac:dyDescent="0.25">
      <c r="B4" s="771" t="s">
        <v>99</v>
      </c>
      <c r="C4" s="771"/>
      <c r="D4" s="771"/>
      <c r="E4" s="771"/>
      <c r="F4" s="771"/>
      <c r="G4" s="771"/>
      <c r="H4" s="771"/>
      <c r="I4" s="771"/>
      <c r="J4" s="771"/>
      <c r="K4" s="236"/>
    </row>
    <row r="5" spans="2:11" ht="20.100000000000001" customHeight="1" x14ac:dyDescent="0.25">
      <c r="B5" s="771"/>
      <c r="C5" s="771"/>
      <c r="D5" s="771"/>
      <c r="E5" s="771"/>
      <c r="F5" s="771"/>
      <c r="G5" s="771"/>
      <c r="H5" s="771"/>
      <c r="I5" s="771"/>
      <c r="J5" s="771"/>
      <c r="K5" s="236"/>
    </row>
    <row r="6" spans="2:11" ht="17.25" customHeight="1" thickBot="1" x14ac:dyDescent="0.3"/>
    <row r="7" spans="2:11" ht="22.5" customHeight="1" thickBot="1" x14ac:dyDescent="0.3">
      <c r="C7" s="59"/>
      <c r="D7" s="188" t="s">
        <v>33</v>
      </c>
      <c r="E7" s="772" t="s">
        <v>34</v>
      </c>
      <c r="F7" s="773"/>
      <c r="G7" s="772" t="s">
        <v>58</v>
      </c>
      <c r="H7" s="773"/>
      <c r="I7" s="772" t="s">
        <v>264</v>
      </c>
      <c r="J7" s="773"/>
    </row>
    <row r="8" spans="2:11" ht="25.5" customHeight="1" thickBot="1" x14ac:dyDescent="0.3">
      <c r="B8" s="59"/>
      <c r="C8" s="187"/>
      <c r="D8" s="577" t="s">
        <v>51</v>
      </c>
      <c r="E8" s="578" t="s">
        <v>51</v>
      </c>
      <c r="F8" s="579" t="s">
        <v>229</v>
      </c>
      <c r="G8" s="578" t="s">
        <v>51</v>
      </c>
      <c r="H8" s="579" t="s">
        <v>229</v>
      </c>
      <c r="I8" s="578" t="s">
        <v>51</v>
      </c>
      <c r="J8" s="579" t="s">
        <v>126</v>
      </c>
    </row>
    <row r="9" spans="2:11" ht="20.25" customHeight="1" x14ac:dyDescent="0.25">
      <c r="B9" s="59"/>
      <c r="C9" s="572" t="s">
        <v>61</v>
      </c>
      <c r="D9" s="240">
        <v>4</v>
      </c>
      <c r="E9" s="241">
        <v>4</v>
      </c>
      <c r="F9" s="285">
        <f>E9/D9-1</f>
        <v>0</v>
      </c>
      <c r="G9" s="241">
        <v>7</v>
      </c>
      <c r="H9" s="285">
        <f>G9/E9-1</f>
        <v>0.75</v>
      </c>
      <c r="I9" s="241">
        <v>3</v>
      </c>
      <c r="J9" s="285">
        <f>I9/G9-1</f>
        <v>-0.5714285714285714</v>
      </c>
    </row>
    <row r="10" spans="2:11" ht="20.25" customHeight="1" x14ac:dyDescent="0.25">
      <c r="C10" s="573" t="s">
        <v>62</v>
      </c>
      <c r="D10" s="242">
        <v>8</v>
      </c>
      <c r="E10" s="243">
        <v>2</v>
      </c>
      <c r="F10" s="286">
        <f t="shared" ref="F10:F21" si="0">E10/D10-1</f>
        <v>-0.75</v>
      </c>
      <c r="G10" s="243">
        <v>6</v>
      </c>
      <c r="H10" s="285">
        <f>G10/E10-1</f>
        <v>2</v>
      </c>
      <c r="I10" s="243">
        <v>1</v>
      </c>
      <c r="J10" s="286">
        <f>IF(I10="","",I10/G10-1)</f>
        <v>-0.83333333333333337</v>
      </c>
    </row>
    <row r="11" spans="2:11" ht="20.25" customHeight="1" x14ac:dyDescent="0.25">
      <c r="C11" s="573" t="s">
        <v>63</v>
      </c>
      <c r="D11" s="242">
        <v>3</v>
      </c>
      <c r="E11" s="243">
        <v>5</v>
      </c>
      <c r="F11" s="286">
        <f t="shared" si="0"/>
        <v>0.66666666666666674</v>
      </c>
      <c r="G11" s="243">
        <v>3</v>
      </c>
      <c r="H11" s="285">
        <f t="shared" ref="H11:H20" si="1">G11/E11-1</f>
        <v>-0.4</v>
      </c>
      <c r="I11" s="243">
        <v>7</v>
      </c>
      <c r="J11" s="286">
        <f t="shared" ref="J11:J20" si="2">IF(I11="","",I11/G11-1)</f>
        <v>1.3333333333333335</v>
      </c>
    </row>
    <row r="12" spans="2:11" ht="20.25" customHeight="1" x14ac:dyDescent="0.25">
      <c r="C12" s="573" t="s">
        <v>64</v>
      </c>
      <c r="D12" s="242">
        <v>3</v>
      </c>
      <c r="E12" s="243">
        <v>6</v>
      </c>
      <c r="F12" s="286">
        <f t="shared" si="0"/>
        <v>1</v>
      </c>
      <c r="G12" s="243">
        <v>5</v>
      </c>
      <c r="H12" s="285">
        <f t="shared" si="1"/>
        <v>-0.16666666666666663</v>
      </c>
      <c r="I12" s="243">
        <v>7</v>
      </c>
      <c r="J12" s="286">
        <f t="shared" si="2"/>
        <v>0.39999999999999991</v>
      </c>
    </row>
    <row r="13" spans="2:11" ht="20.25" customHeight="1" x14ac:dyDescent="0.25">
      <c r="C13" s="573" t="s">
        <v>65</v>
      </c>
      <c r="D13" s="242">
        <v>8</v>
      </c>
      <c r="E13" s="243">
        <v>3</v>
      </c>
      <c r="F13" s="286">
        <f t="shared" si="0"/>
        <v>-0.625</v>
      </c>
      <c r="G13" s="243">
        <v>4</v>
      </c>
      <c r="H13" s="285">
        <f t="shared" si="1"/>
        <v>0.33333333333333326</v>
      </c>
      <c r="I13" s="243">
        <v>4</v>
      </c>
      <c r="J13" s="286">
        <f t="shared" si="2"/>
        <v>0</v>
      </c>
    </row>
    <row r="14" spans="2:11" ht="20.25" customHeight="1" x14ac:dyDescent="0.25">
      <c r="C14" s="573" t="s">
        <v>66</v>
      </c>
      <c r="D14" s="242">
        <v>7</v>
      </c>
      <c r="E14" s="243">
        <v>9</v>
      </c>
      <c r="F14" s="286">
        <f t="shared" si="0"/>
        <v>0.28571428571428581</v>
      </c>
      <c r="G14" s="243">
        <v>1</v>
      </c>
      <c r="H14" s="285">
        <f t="shared" si="1"/>
        <v>-0.88888888888888884</v>
      </c>
      <c r="I14" s="243">
        <v>6</v>
      </c>
      <c r="J14" s="286">
        <f t="shared" si="2"/>
        <v>5</v>
      </c>
    </row>
    <row r="15" spans="2:11" ht="20.25" customHeight="1" x14ac:dyDescent="0.25">
      <c r="C15" s="573" t="s">
        <v>67</v>
      </c>
      <c r="D15" s="242">
        <v>6</v>
      </c>
      <c r="E15" s="243">
        <v>6</v>
      </c>
      <c r="F15" s="286">
        <f t="shared" si="0"/>
        <v>0</v>
      </c>
      <c r="G15" s="243">
        <v>4</v>
      </c>
      <c r="H15" s="285">
        <f t="shared" si="1"/>
        <v>-0.33333333333333337</v>
      </c>
      <c r="I15" s="243">
        <v>6</v>
      </c>
      <c r="J15" s="286">
        <f t="shared" si="2"/>
        <v>0.5</v>
      </c>
    </row>
    <row r="16" spans="2:11" ht="20.25" customHeight="1" x14ac:dyDescent="0.25">
      <c r="C16" s="573" t="s">
        <v>68</v>
      </c>
      <c r="D16" s="242">
        <v>5</v>
      </c>
      <c r="E16" s="243">
        <v>8</v>
      </c>
      <c r="F16" s="286">
        <f t="shared" si="0"/>
        <v>0.60000000000000009</v>
      </c>
      <c r="G16" s="243">
        <v>2</v>
      </c>
      <c r="H16" s="285">
        <f t="shared" si="1"/>
        <v>-0.75</v>
      </c>
      <c r="I16" s="243">
        <v>1</v>
      </c>
      <c r="J16" s="286">
        <f t="shared" si="2"/>
        <v>-0.5</v>
      </c>
    </row>
    <row r="17" spans="2:10" ht="20.25" customHeight="1" x14ac:dyDescent="0.25">
      <c r="C17" s="573" t="s">
        <v>69</v>
      </c>
      <c r="D17" s="242">
        <v>9</v>
      </c>
      <c r="E17" s="243">
        <v>4</v>
      </c>
      <c r="F17" s="286">
        <f t="shared" si="0"/>
        <v>-0.55555555555555558</v>
      </c>
      <c r="G17" s="243">
        <v>2</v>
      </c>
      <c r="H17" s="285">
        <f t="shared" si="1"/>
        <v>-0.5</v>
      </c>
      <c r="I17" s="243">
        <v>3</v>
      </c>
      <c r="J17" s="286">
        <f t="shared" si="2"/>
        <v>0.5</v>
      </c>
    </row>
    <row r="18" spans="2:10" ht="20.25" customHeight="1" x14ac:dyDescent="0.25">
      <c r="C18" s="573" t="s">
        <v>70</v>
      </c>
      <c r="D18" s="242">
        <v>4</v>
      </c>
      <c r="E18" s="243">
        <v>6</v>
      </c>
      <c r="F18" s="286">
        <f t="shared" si="0"/>
        <v>0.5</v>
      </c>
      <c r="G18" s="243">
        <v>3</v>
      </c>
      <c r="H18" s="285">
        <f t="shared" si="1"/>
        <v>-0.5</v>
      </c>
      <c r="I18" s="243">
        <v>5</v>
      </c>
      <c r="J18" s="286">
        <f t="shared" si="2"/>
        <v>0.66666666666666674</v>
      </c>
    </row>
    <row r="19" spans="2:10" ht="20.25" customHeight="1" x14ac:dyDescent="0.25">
      <c r="C19" s="573" t="s">
        <v>71</v>
      </c>
      <c r="D19" s="242">
        <v>9</v>
      </c>
      <c r="E19" s="243">
        <v>2</v>
      </c>
      <c r="F19" s="286">
        <f t="shared" si="0"/>
        <v>-0.77777777777777779</v>
      </c>
      <c r="G19" s="243">
        <v>7</v>
      </c>
      <c r="H19" s="285">
        <f t="shared" si="1"/>
        <v>2.5</v>
      </c>
      <c r="I19" s="243">
        <v>3</v>
      </c>
      <c r="J19" s="286">
        <f t="shared" si="2"/>
        <v>-0.5714285714285714</v>
      </c>
    </row>
    <row r="20" spans="2:10" ht="20.25" customHeight="1" thickBot="1" x14ac:dyDescent="0.3">
      <c r="C20" s="574" t="s">
        <v>72</v>
      </c>
      <c r="D20" s="244">
        <v>8</v>
      </c>
      <c r="E20" s="245">
        <v>8</v>
      </c>
      <c r="F20" s="287">
        <f t="shared" si="0"/>
        <v>0</v>
      </c>
      <c r="G20" s="245">
        <v>8</v>
      </c>
      <c r="H20" s="285">
        <f t="shared" si="1"/>
        <v>0</v>
      </c>
      <c r="I20" s="245">
        <v>11</v>
      </c>
      <c r="J20" s="286">
        <f t="shared" si="2"/>
        <v>0.375</v>
      </c>
    </row>
    <row r="21" spans="2:10" ht="24" customHeight="1" thickBot="1" x14ac:dyDescent="0.3">
      <c r="C21" s="575" t="s">
        <v>115</v>
      </c>
      <c r="D21" s="571">
        <f>SUM(D9:D20)</f>
        <v>74</v>
      </c>
      <c r="E21" s="576">
        <f>SUM(E9:E20)</f>
        <v>63</v>
      </c>
      <c r="F21" s="288">
        <f t="shared" si="0"/>
        <v>-0.14864864864864868</v>
      </c>
      <c r="G21" s="576">
        <f>SUM(G9:G20)</f>
        <v>52</v>
      </c>
      <c r="H21" s="288">
        <f>+G21/E21-1</f>
        <v>-0.17460317460317465</v>
      </c>
      <c r="I21" s="576">
        <f>SUM(I9:I20)</f>
        <v>57</v>
      </c>
      <c r="J21" s="114">
        <f>I21/SUMIF(I9:I20,"&lt;&gt;"&amp;"",G9:G20)-1</f>
        <v>9.6153846153846256E-2</v>
      </c>
    </row>
    <row r="22" spans="2:10" ht="24" customHeight="1" x14ac:dyDescent="0.25">
      <c r="C22" s="561"/>
    </row>
    <row r="23" spans="2:10" ht="18" customHeight="1" x14ac:dyDescent="0.25">
      <c r="C23" s="561" t="s">
        <v>85</v>
      </c>
    </row>
    <row r="24" spans="2:10" ht="12.75" customHeight="1" x14ac:dyDescent="0.25"/>
    <row r="25" spans="2:10" ht="15" customHeight="1" x14ac:dyDescent="0.25">
      <c r="E25" s="59"/>
      <c r="F25" s="59"/>
      <c r="G25" s="59"/>
      <c r="H25" s="59"/>
      <c r="I25" s="59"/>
      <c r="J25" s="59"/>
    </row>
    <row r="26" spans="2:10" ht="15" customHeight="1" x14ac:dyDescent="0.25">
      <c r="B26" s="60"/>
      <c r="E26" s="59"/>
      <c r="F26" s="59"/>
      <c r="G26" s="59"/>
      <c r="H26" s="59"/>
      <c r="I26" s="59"/>
      <c r="J26" s="59"/>
    </row>
    <row r="27" spans="2:10" ht="15" customHeight="1" x14ac:dyDescent="0.25">
      <c r="B27" s="59"/>
      <c r="C27" s="59"/>
      <c r="D27" s="59"/>
      <c r="E27" s="59"/>
      <c r="F27" s="59"/>
      <c r="G27" s="59"/>
      <c r="H27" s="59"/>
      <c r="I27" s="59"/>
      <c r="J27" s="59"/>
    </row>
    <row r="28" spans="2:10" ht="15" customHeight="1" x14ac:dyDescent="0.25">
      <c r="B28" s="59"/>
      <c r="C28" s="59"/>
      <c r="D28" s="59"/>
      <c r="E28" s="59"/>
      <c r="F28" s="59"/>
      <c r="G28" s="59"/>
      <c r="H28" s="59"/>
      <c r="I28" s="59"/>
      <c r="J28" s="59"/>
    </row>
    <row r="29" spans="2:10" ht="15" customHeight="1" x14ac:dyDescent="0.25">
      <c r="B29" s="59"/>
      <c r="C29" s="59"/>
      <c r="D29" s="59"/>
      <c r="E29" s="59"/>
      <c r="F29" s="59"/>
      <c r="G29" s="59"/>
      <c r="H29" s="59"/>
      <c r="I29" s="59"/>
      <c r="J29" s="59"/>
    </row>
    <row r="30" spans="2:10" ht="15" customHeight="1" x14ac:dyDescent="0.25">
      <c r="B30" s="59"/>
      <c r="C30" s="59"/>
      <c r="D30" s="59"/>
      <c r="E30" s="59"/>
      <c r="F30" s="59"/>
      <c r="G30" s="59"/>
      <c r="H30" s="59"/>
      <c r="I30" s="59"/>
      <c r="J30" s="59"/>
    </row>
    <row r="31" spans="2:10" ht="15" customHeight="1" x14ac:dyDescent="0.25">
      <c r="B31" s="59"/>
      <c r="C31" s="59"/>
      <c r="D31" s="59"/>
      <c r="E31" s="59"/>
      <c r="F31" s="59"/>
      <c r="G31" s="59"/>
      <c r="H31" s="59"/>
      <c r="I31" s="59"/>
      <c r="J31" s="59"/>
    </row>
    <row r="32" spans="2:10" ht="15" customHeight="1" x14ac:dyDescent="0.25">
      <c r="B32" s="59"/>
      <c r="C32" s="59"/>
      <c r="D32" s="59"/>
      <c r="E32" s="59"/>
      <c r="F32" s="59"/>
      <c r="G32" s="59"/>
      <c r="H32" s="59"/>
      <c r="I32" s="59"/>
      <c r="J32" s="59"/>
    </row>
    <row r="33" spans="2:10" ht="15" customHeight="1" x14ac:dyDescent="0.25">
      <c r="B33" s="59"/>
      <c r="C33" s="59"/>
      <c r="D33" s="59"/>
      <c r="E33" s="59"/>
      <c r="F33" s="59"/>
      <c r="G33" s="59"/>
      <c r="H33" s="59"/>
      <c r="I33" s="59"/>
      <c r="J33" s="59"/>
    </row>
    <row r="34" spans="2:10" ht="15" customHeight="1" x14ac:dyDescent="0.25">
      <c r="B34" s="59"/>
      <c r="C34" s="59"/>
      <c r="D34" s="59"/>
      <c r="E34" s="59"/>
      <c r="F34" s="59"/>
      <c r="G34" s="59"/>
      <c r="H34" s="59"/>
      <c r="I34" s="59"/>
      <c r="J34" s="59"/>
    </row>
    <row r="35" spans="2:10" ht="15" customHeight="1" x14ac:dyDescent="0.25">
      <c r="B35" s="59"/>
      <c r="C35" s="59"/>
      <c r="D35" s="59"/>
      <c r="E35" s="59"/>
      <c r="F35" s="59"/>
      <c r="G35" s="59"/>
      <c r="H35" s="59"/>
      <c r="I35" s="59"/>
      <c r="J35" s="59"/>
    </row>
    <row r="36" spans="2:10" ht="15" customHeight="1" x14ac:dyDescent="0.25">
      <c r="B36" s="59"/>
      <c r="C36" s="59"/>
      <c r="D36" s="59"/>
      <c r="E36" s="59"/>
      <c r="F36" s="59"/>
      <c r="G36" s="59"/>
      <c r="H36" s="59"/>
      <c r="I36" s="59"/>
      <c r="J36" s="59"/>
    </row>
    <row r="37" spans="2:10" ht="15" customHeight="1" x14ac:dyDescent="0.25">
      <c r="B37" s="59"/>
      <c r="C37" s="59"/>
      <c r="D37" s="59"/>
      <c r="E37" s="59"/>
      <c r="F37" s="59"/>
      <c r="G37" s="59"/>
      <c r="H37" s="59"/>
      <c r="I37" s="59"/>
      <c r="J37" s="59"/>
    </row>
    <row r="38" spans="2:10" ht="15" customHeight="1" x14ac:dyDescent="0.25">
      <c r="B38" s="59"/>
      <c r="C38" s="59"/>
      <c r="D38" s="59"/>
      <c r="E38" s="59"/>
      <c r="F38" s="59"/>
      <c r="G38" s="59"/>
      <c r="H38" s="59"/>
      <c r="I38" s="59"/>
      <c r="J38" s="59"/>
    </row>
    <row r="39" spans="2:10" ht="15" customHeight="1" x14ac:dyDescent="0.25">
      <c r="B39" s="59"/>
      <c r="C39" s="59"/>
      <c r="D39" s="59"/>
      <c r="E39" s="59"/>
      <c r="F39" s="59"/>
      <c r="G39" s="59"/>
      <c r="H39" s="59"/>
      <c r="I39" s="59"/>
      <c r="J39" s="59"/>
    </row>
    <row r="40" spans="2:10" ht="15" customHeight="1" x14ac:dyDescent="0.25">
      <c r="B40" s="59"/>
      <c r="C40" s="59"/>
      <c r="D40" s="59"/>
      <c r="E40" s="59"/>
      <c r="F40" s="59"/>
      <c r="G40" s="59"/>
      <c r="H40" s="59"/>
      <c r="I40" s="59"/>
      <c r="J40" s="59"/>
    </row>
    <row r="41" spans="2:10" ht="15" customHeight="1" x14ac:dyDescent="0.25">
      <c r="B41" s="59"/>
      <c r="C41" s="59"/>
      <c r="D41" s="59"/>
      <c r="E41" s="59"/>
      <c r="F41" s="59"/>
      <c r="G41" s="59"/>
      <c r="H41" s="59"/>
      <c r="I41" s="59"/>
      <c r="J41" s="59"/>
    </row>
    <row r="42" spans="2:10" ht="15" customHeight="1" x14ac:dyDescent="0.25">
      <c r="B42" s="59"/>
      <c r="C42" s="59"/>
      <c r="D42" s="59"/>
      <c r="E42" s="59"/>
      <c r="F42" s="59"/>
      <c r="G42" s="59"/>
      <c r="H42" s="59"/>
      <c r="I42" s="59"/>
      <c r="J42" s="59"/>
    </row>
    <row r="43" spans="2:10" ht="15" customHeight="1" x14ac:dyDescent="0.25">
      <c r="B43" s="59"/>
      <c r="C43" s="59"/>
      <c r="D43" s="59"/>
      <c r="E43" s="59"/>
      <c r="F43" s="59"/>
      <c r="G43" s="59"/>
      <c r="H43" s="59"/>
      <c r="I43" s="59"/>
      <c r="J43" s="59"/>
    </row>
    <row r="44" spans="2:10" ht="15" customHeight="1" x14ac:dyDescent="0.25">
      <c r="B44" s="59"/>
      <c r="C44" s="59"/>
      <c r="D44" s="59"/>
      <c r="E44" s="59"/>
      <c r="F44" s="59"/>
      <c r="G44" s="59"/>
      <c r="H44" s="59"/>
      <c r="I44" s="59"/>
      <c r="J44" s="59"/>
    </row>
    <row r="45" spans="2:10" ht="15" customHeight="1" x14ac:dyDescent="0.25">
      <c r="B45" s="59"/>
      <c r="C45" s="59"/>
      <c r="D45" s="59"/>
      <c r="E45" s="59"/>
      <c r="F45" s="59"/>
      <c r="G45" s="59"/>
      <c r="H45" s="59"/>
      <c r="I45" s="59"/>
      <c r="J45" s="59"/>
    </row>
    <row r="46" spans="2:10" ht="15" customHeight="1" x14ac:dyDescent="0.25">
      <c r="B46" s="59"/>
      <c r="C46" s="59"/>
      <c r="D46" s="59"/>
      <c r="E46" s="59"/>
      <c r="F46" s="59"/>
      <c r="G46" s="59"/>
      <c r="H46" s="59"/>
      <c r="I46" s="59"/>
      <c r="J46" s="59"/>
    </row>
    <row r="47" spans="2:10" ht="15" customHeight="1" x14ac:dyDescent="0.25"/>
    <row r="48" spans="2:10" ht="20.100000000000001" customHeight="1" x14ac:dyDescent="0.25"/>
    <row r="49" spans="1:11" ht="20.100000000000001" customHeight="1" x14ac:dyDescent="0.25"/>
    <row r="50" spans="1:11" ht="15.75" customHeight="1" x14ac:dyDescent="0.25"/>
    <row r="51" spans="1:11" ht="24" customHeight="1" x14ac:dyDescent="0.25">
      <c r="A51" s="65"/>
      <c r="B51" s="771" t="s">
        <v>134</v>
      </c>
      <c r="C51" s="771"/>
      <c r="D51" s="771"/>
      <c r="E51" s="771"/>
      <c r="F51" s="771"/>
      <c r="G51" s="771"/>
      <c r="H51" s="771"/>
      <c r="I51" s="771"/>
      <c r="J51" s="771"/>
      <c r="K51" s="236"/>
    </row>
    <row r="52" spans="1:11" ht="11.25" customHeight="1" x14ac:dyDescent="0.25">
      <c r="A52" s="65"/>
      <c r="B52" s="771"/>
      <c r="C52" s="771"/>
      <c r="D52" s="771"/>
      <c r="E52" s="771"/>
      <c r="F52" s="771"/>
      <c r="G52" s="771"/>
      <c r="H52" s="771"/>
      <c r="I52" s="771"/>
      <c r="J52" s="771"/>
      <c r="K52" s="236"/>
    </row>
    <row r="53" spans="1:11" ht="9.75" customHeight="1" x14ac:dyDescent="0.25"/>
    <row r="54" spans="1:11" ht="11.25" customHeight="1" thickBot="1" x14ac:dyDescent="0.3"/>
    <row r="55" spans="1:11" ht="18" customHeight="1" thickBot="1" x14ac:dyDescent="0.3">
      <c r="C55" s="59"/>
      <c r="D55" s="458" t="s">
        <v>33</v>
      </c>
      <c r="E55" s="774" t="s">
        <v>34</v>
      </c>
      <c r="F55" s="774"/>
      <c r="G55" s="769" t="s">
        <v>58</v>
      </c>
      <c r="H55" s="770"/>
      <c r="I55" s="769" t="s">
        <v>264</v>
      </c>
      <c r="J55" s="770"/>
    </row>
    <row r="56" spans="1:11" ht="19.5" customHeight="1" thickBot="1" x14ac:dyDescent="0.3">
      <c r="B56" s="59"/>
      <c r="C56" s="187"/>
      <c r="D56" s="562" t="s">
        <v>83</v>
      </c>
      <c r="E56" s="563" t="s">
        <v>83</v>
      </c>
      <c r="F56" s="564" t="s">
        <v>229</v>
      </c>
      <c r="G56" s="565" t="s">
        <v>83</v>
      </c>
      <c r="H56" s="566" t="s">
        <v>229</v>
      </c>
      <c r="I56" s="565" t="s">
        <v>83</v>
      </c>
      <c r="J56" s="566" t="s">
        <v>54</v>
      </c>
      <c r="K56" s="237"/>
    </row>
    <row r="57" spans="1:11" ht="16.5" customHeight="1" x14ac:dyDescent="0.25">
      <c r="B57" s="59"/>
      <c r="C57" s="567" t="s">
        <v>0</v>
      </c>
      <c r="D57" s="249">
        <v>4</v>
      </c>
      <c r="E57" s="250">
        <v>4</v>
      </c>
      <c r="F57" s="289">
        <f>E57/D57-1</f>
        <v>0</v>
      </c>
      <c r="G57" s="253">
        <v>2</v>
      </c>
      <c r="H57" s="292">
        <f>G57/E57-1</f>
        <v>-0.5</v>
      </c>
      <c r="I57" s="253">
        <v>5</v>
      </c>
      <c r="J57" s="292">
        <f>I57/G57-1</f>
        <v>1.5</v>
      </c>
    </row>
    <row r="58" spans="1:11" ht="16.5" customHeight="1" x14ac:dyDescent="0.25">
      <c r="C58" s="568" t="s">
        <v>1</v>
      </c>
      <c r="D58" s="242">
        <v>8</v>
      </c>
      <c r="E58" s="251">
        <v>16</v>
      </c>
      <c r="F58" s="290">
        <f t="shared" ref="F58:F69" si="3">E58/D58-1</f>
        <v>1</v>
      </c>
      <c r="G58" s="243">
        <v>3</v>
      </c>
      <c r="H58" s="286">
        <f t="shared" ref="H58:H69" si="4">G58/E58-1</f>
        <v>-0.8125</v>
      </c>
      <c r="I58" s="243">
        <v>5</v>
      </c>
      <c r="J58" s="286">
        <f t="shared" ref="J58:J68" si="5">IF(I58="","",I58/G58-1)</f>
        <v>0.66666666666666674</v>
      </c>
    </row>
    <row r="59" spans="1:11" ht="16.5" customHeight="1" x14ac:dyDescent="0.25">
      <c r="C59" s="568" t="s">
        <v>2</v>
      </c>
      <c r="D59" s="242">
        <v>6</v>
      </c>
      <c r="E59" s="251">
        <v>6</v>
      </c>
      <c r="F59" s="290">
        <f t="shared" si="3"/>
        <v>0</v>
      </c>
      <c r="G59" s="243">
        <v>2</v>
      </c>
      <c r="H59" s="286">
        <f t="shared" si="4"/>
        <v>-0.66666666666666674</v>
      </c>
      <c r="I59" s="243">
        <v>3</v>
      </c>
      <c r="J59" s="286">
        <f t="shared" si="5"/>
        <v>0.5</v>
      </c>
    </row>
    <row r="60" spans="1:11" ht="16.5" customHeight="1" x14ac:dyDescent="0.25">
      <c r="C60" s="568" t="s">
        <v>3</v>
      </c>
      <c r="D60" s="242">
        <v>6</v>
      </c>
      <c r="E60" s="251">
        <v>7</v>
      </c>
      <c r="F60" s="290">
        <f t="shared" si="3"/>
        <v>0.16666666666666674</v>
      </c>
      <c r="G60" s="243">
        <v>7</v>
      </c>
      <c r="H60" s="286">
        <f t="shared" si="4"/>
        <v>0</v>
      </c>
      <c r="I60" s="243">
        <v>4</v>
      </c>
      <c r="J60" s="286">
        <f t="shared" si="5"/>
        <v>-0.4285714285714286</v>
      </c>
    </row>
    <row r="61" spans="1:11" ht="16.5" customHeight="1" x14ac:dyDescent="0.25">
      <c r="C61" s="568" t="s">
        <v>4</v>
      </c>
      <c r="D61" s="242">
        <v>5</v>
      </c>
      <c r="E61" s="251">
        <v>4</v>
      </c>
      <c r="F61" s="290">
        <f t="shared" si="3"/>
        <v>-0.19999999999999996</v>
      </c>
      <c r="G61" s="243">
        <v>11</v>
      </c>
      <c r="H61" s="286">
        <f t="shared" si="4"/>
        <v>1.75</v>
      </c>
      <c r="I61" s="243">
        <v>2</v>
      </c>
      <c r="J61" s="286">
        <f t="shared" si="5"/>
        <v>-0.81818181818181812</v>
      </c>
    </row>
    <row r="62" spans="1:11" ht="16.5" customHeight="1" x14ac:dyDescent="0.25">
      <c r="C62" s="568" t="s">
        <v>5</v>
      </c>
      <c r="D62" s="242">
        <v>4</v>
      </c>
      <c r="E62" s="251">
        <v>3</v>
      </c>
      <c r="F62" s="290">
        <f t="shared" si="3"/>
        <v>-0.25</v>
      </c>
      <c r="G62" s="243">
        <v>4</v>
      </c>
      <c r="H62" s="286">
        <f t="shared" si="4"/>
        <v>0.33333333333333326</v>
      </c>
      <c r="I62" s="243">
        <v>2</v>
      </c>
      <c r="J62" s="286">
        <f t="shared" si="5"/>
        <v>-0.5</v>
      </c>
    </row>
    <row r="63" spans="1:11" ht="16.5" customHeight="1" x14ac:dyDescent="0.25">
      <c r="C63" s="568" t="s">
        <v>6</v>
      </c>
      <c r="D63" s="242">
        <v>5</v>
      </c>
      <c r="E63" s="251">
        <v>6</v>
      </c>
      <c r="F63" s="290">
        <f t="shared" si="3"/>
        <v>0.19999999999999996</v>
      </c>
      <c r="G63" s="243">
        <v>4</v>
      </c>
      <c r="H63" s="286">
        <f t="shared" si="4"/>
        <v>-0.33333333333333337</v>
      </c>
      <c r="I63" s="243">
        <v>3</v>
      </c>
      <c r="J63" s="286">
        <f t="shared" si="5"/>
        <v>-0.25</v>
      </c>
    </row>
    <row r="64" spans="1:11" ht="16.5" customHeight="1" x14ac:dyDescent="0.25">
      <c r="C64" s="568" t="s">
        <v>7</v>
      </c>
      <c r="D64" s="242">
        <v>5</v>
      </c>
      <c r="E64" s="251">
        <v>0</v>
      </c>
      <c r="F64" s="290">
        <f t="shared" si="3"/>
        <v>-1</v>
      </c>
      <c r="G64" s="243">
        <v>8</v>
      </c>
      <c r="H64" s="286">
        <v>1</v>
      </c>
      <c r="I64" s="243">
        <v>4</v>
      </c>
      <c r="J64" s="286">
        <f t="shared" si="5"/>
        <v>-0.5</v>
      </c>
    </row>
    <row r="65" spans="3:10" ht="16.5" customHeight="1" x14ac:dyDescent="0.25">
      <c r="C65" s="568" t="s">
        <v>8</v>
      </c>
      <c r="D65" s="242">
        <v>5</v>
      </c>
      <c r="E65" s="251">
        <v>2</v>
      </c>
      <c r="F65" s="290">
        <f t="shared" si="3"/>
        <v>-0.6</v>
      </c>
      <c r="G65" s="243">
        <v>3</v>
      </c>
      <c r="H65" s="286">
        <f t="shared" si="4"/>
        <v>0.5</v>
      </c>
      <c r="I65" s="243">
        <v>1</v>
      </c>
      <c r="J65" s="286">
        <f t="shared" si="5"/>
        <v>-0.66666666666666674</v>
      </c>
    </row>
    <row r="66" spans="3:10" ht="16.5" customHeight="1" x14ac:dyDescent="0.25">
      <c r="C66" s="568" t="s">
        <v>9</v>
      </c>
      <c r="D66" s="242">
        <v>1</v>
      </c>
      <c r="E66" s="251">
        <v>5</v>
      </c>
      <c r="F66" s="290">
        <f t="shared" si="3"/>
        <v>4</v>
      </c>
      <c r="G66" s="243">
        <v>5</v>
      </c>
      <c r="H66" s="286">
        <f t="shared" si="4"/>
        <v>0</v>
      </c>
      <c r="I66" s="243">
        <v>4</v>
      </c>
      <c r="J66" s="286">
        <f t="shared" si="5"/>
        <v>-0.19999999999999996</v>
      </c>
    </row>
    <row r="67" spans="3:10" ht="16.5" customHeight="1" x14ac:dyDescent="0.25">
      <c r="C67" s="568" t="s">
        <v>10</v>
      </c>
      <c r="D67" s="242">
        <v>6</v>
      </c>
      <c r="E67" s="251">
        <v>5</v>
      </c>
      <c r="F67" s="290">
        <f t="shared" si="3"/>
        <v>-0.16666666666666663</v>
      </c>
      <c r="G67" s="243">
        <v>6</v>
      </c>
      <c r="H67" s="286">
        <f t="shared" si="4"/>
        <v>0.19999999999999996</v>
      </c>
      <c r="I67" s="243">
        <v>9</v>
      </c>
      <c r="J67" s="286">
        <f t="shared" si="5"/>
        <v>0.5</v>
      </c>
    </row>
    <row r="68" spans="3:10" ht="16.5" customHeight="1" thickBot="1" x14ac:dyDescent="0.3">
      <c r="C68" s="569" t="s">
        <v>11</v>
      </c>
      <c r="D68" s="244">
        <v>2</v>
      </c>
      <c r="E68" s="252">
        <v>1</v>
      </c>
      <c r="F68" s="291">
        <f t="shared" si="3"/>
        <v>-0.5</v>
      </c>
      <c r="G68" s="245">
        <v>7</v>
      </c>
      <c r="H68" s="287">
        <f t="shared" si="4"/>
        <v>6</v>
      </c>
      <c r="I68" s="245">
        <v>4</v>
      </c>
      <c r="J68" s="287">
        <f t="shared" si="5"/>
        <v>-0.4285714285714286</v>
      </c>
    </row>
    <row r="69" spans="3:10" ht="17.25" customHeight="1" thickBot="1" x14ac:dyDescent="0.3">
      <c r="C69" s="570" t="s">
        <v>38</v>
      </c>
      <c r="D69" s="571">
        <f>SUM(D57:D68)</f>
        <v>57</v>
      </c>
      <c r="E69" s="576">
        <f>SUM(E57:E68)</f>
        <v>59</v>
      </c>
      <c r="F69" s="288">
        <f t="shared" si="3"/>
        <v>3.5087719298245723E-2</v>
      </c>
      <c r="G69" s="576">
        <f>SUM(G57:G68)</f>
        <v>62</v>
      </c>
      <c r="H69" s="288">
        <f t="shared" si="4"/>
        <v>5.0847457627118731E-2</v>
      </c>
      <c r="I69" s="576">
        <f>SUM(I57:I68)</f>
        <v>46</v>
      </c>
      <c r="J69" s="114">
        <f>I69/SUMIF(I57:I68,"&lt;&gt;"&amp;"",G57:G68)-1</f>
        <v>-0.25806451612903225</v>
      </c>
    </row>
    <row r="70" spans="3:10" ht="19.5" customHeight="1" x14ac:dyDescent="0.25">
      <c r="C70" s="561"/>
    </row>
    <row r="71" spans="3:10" ht="15" customHeight="1" x14ac:dyDescent="0.25">
      <c r="C71" s="229" t="s">
        <v>85</v>
      </c>
    </row>
    <row r="72" spans="3:10" ht="9.75" customHeight="1" x14ac:dyDescent="0.25"/>
    <row r="73" spans="3:10" ht="15" customHeight="1" x14ac:dyDescent="0.25"/>
    <row r="74" spans="3:10" ht="15" customHeight="1" x14ac:dyDescent="0.25"/>
    <row r="75" spans="3:10" ht="15" customHeight="1" x14ac:dyDescent="0.25"/>
    <row r="76" spans="3:10" ht="15" customHeight="1" x14ac:dyDescent="0.25"/>
    <row r="77" spans="3:10" ht="15" customHeight="1" x14ac:dyDescent="0.25"/>
    <row r="78" spans="3:10" ht="15" customHeight="1" x14ac:dyDescent="0.25"/>
    <row r="79" spans="3:10" ht="15" customHeight="1" x14ac:dyDescent="0.25"/>
    <row r="80" spans="3:10" ht="15" customHeight="1" x14ac:dyDescent="0.25"/>
    <row r="81" spans="5:6" ht="15" customHeight="1" x14ac:dyDescent="0.25"/>
    <row r="82" spans="5:6" ht="15" customHeight="1" x14ac:dyDescent="0.25"/>
    <row r="83" spans="5:6" ht="15" customHeight="1" x14ac:dyDescent="0.25"/>
    <row r="84" spans="5:6" ht="15" customHeight="1" x14ac:dyDescent="0.25"/>
    <row r="85" spans="5:6" ht="15" customHeight="1" x14ac:dyDescent="0.25"/>
    <row r="86" spans="5:6" ht="15" customHeight="1" x14ac:dyDescent="0.25"/>
    <row r="87" spans="5:6" ht="15" customHeight="1" x14ac:dyDescent="0.25"/>
    <row r="88" spans="5:6" ht="15" customHeight="1" x14ac:dyDescent="0.25"/>
    <row r="89" spans="5:6" ht="15" customHeight="1" x14ac:dyDescent="0.25"/>
    <row r="90" spans="5:6" ht="15" customHeight="1" x14ac:dyDescent="0.25"/>
    <row r="91" spans="5:6" ht="15" customHeight="1" x14ac:dyDescent="0.25"/>
    <row r="92" spans="5:6" ht="15" customHeight="1" x14ac:dyDescent="0.25"/>
    <row r="93" spans="5:6" ht="15" customHeight="1" x14ac:dyDescent="0.25">
      <c r="E93" t="s">
        <v>188</v>
      </c>
      <c r="F93">
        <v>3</v>
      </c>
    </row>
    <row r="94" spans="5:6" ht="15" customHeight="1" x14ac:dyDescent="0.25">
      <c r="E94" t="s">
        <v>186</v>
      </c>
      <c r="F94">
        <v>46</v>
      </c>
    </row>
    <row r="95" spans="5:6" ht="15" customHeight="1" x14ac:dyDescent="0.25"/>
    <row r="96" spans="5: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sheetData>
  <customSheetViews>
    <customSheetView guid="{29F239DC-BC5F-44E2-A25F-EB80EC96DB25}" showGridLines="0">
      <colBreaks count="1" manualBreakCount="1">
        <brk id="11" max="43" man="1"/>
      </colBreaks>
      <pageMargins left="0.59055118110236227" right="0.39370078740157483" top="0.78740157480314965" bottom="0.74803149606299213" header="0.31496062992125984" footer="0.31496062992125984"/>
      <pageSetup paperSize="9" scale="90" fitToHeight="0" orientation="portrait" r:id="rId1"/>
    </customSheetView>
  </customSheetViews>
  <mergeCells count="8">
    <mergeCell ref="I55:J55"/>
    <mergeCell ref="B4:J5"/>
    <mergeCell ref="B51:J52"/>
    <mergeCell ref="E7:F7"/>
    <mergeCell ref="G7:H7"/>
    <mergeCell ref="I7:J7"/>
    <mergeCell ref="E55:F55"/>
    <mergeCell ref="G55:H55"/>
  </mergeCells>
  <conditionalFormatting sqref="F9:F21">
    <cfRule type="cellIs" dxfId="61" priority="26" operator="lessThan">
      <formula>0</formula>
    </cfRule>
  </conditionalFormatting>
  <conditionalFormatting sqref="H9:H21">
    <cfRule type="cellIs" dxfId="60" priority="25" operator="lessThan">
      <formula>0</formula>
    </cfRule>
  </conditionalFormatting>
  <conditionalFormatting sqref="J10:J20">
    <cfRule type="cellIs" dxfId="59" priority="24" operator="lessThan">
      <formula>0</formula>
    </cfRule>
  </conditionalFormatting>
  <conditionalFormatting sqref="F57:F69">
    <cfRule type="cellIs" dxfId="58" priority="20" operator="lessThan">
      <formula>0</formula>
    </cfRule>
  </conditionalFormatting>
  <conditionalFormatting sqref="H57:H69">
    <cfRule type="cellIs" dxfId="57" priority="17" operator="lessThan">
      <formula>0</formula>
    </cfRule>
  </conditionalFormatting>
  <conditionalFormatting sqref="J58:J68">
    <cfRule type="cellIs" dxfId="56" priority="16" operator="lessThan">
      <formula>0</formula>
    </cfRule>
  </conditionalFormatting>
  <conditionalFormatting sqref="J9">
    <cfRule type="cellIs" dxfId="55" priority="14" operator="lessThan">
      <formula>0</formula>
    </cfRule>
  </conditionalFormatting>
  <conditionalFormatting sqref="J57">
    <cfRule type="cellIs" dxfId="54" priority="13" operator="lessThan">
      <formula>0</formula>
    </cfRule>
  </conditionalFormatting>
  <conditionalFormatting sqref="J21">
    <cfRule type="cellIs" dxfId="53" priority="10" operator="lessThan">
      <formula>0</formula>
    </cfRule>
  </conditionalFormatting>
  <conditionalFormatting sqref="J69">
    <cfRule type="cellIs" dxfId="52" priority="9" operator="lessThan">
      <formula>0</formula>
    </cfRule>
  </conditionalFormatting>
  <pageMargins left="0.59055118110236227" right="0.39370078740157483" top="0.70866141732283472" bottom="0.6692913385826772" header="0.31496062992125984" footer="0.31496062992125984"/>
  <pageSetup paperSize="9" scale="85" fitToHeight="0" orientation="portrait" r:id="rId2"/>
  <rowBreaks count="1" manualBreakCount="1">
    <brk id="47" max="10"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K71"/>
  <sheetViews>
    <sheetView showGridLines="0" zoomScaleNormal="100" workbookViewId="0"/>
  </sheetViews>
  <sheetFormatPr baseColWidth="10" defaultRowHeight="15" x14ac:dyDescent="0.25"/>
  <cols>
    <col min="1" max="1" width="3" customWidth="1"/>
    <col min="2" max="2" width="2.28515625" customWidth="1"/>
    <col min="3" max="3" width="13.7109375" customWidth="1"/>
    <col min="4" max="5" width="12" customWidth="1"/>
    <col min="6" max="9" width="11.7109375" customWidth="1"/>
    <col min="10" max="10" width="11" customWidth="1"/>
    <col min="11" max="11" width="2.42578125" customWidth="1"/>
    <col min="12" max="12" width="2.7109375" customWidth="1"/>
    <col min="13" max="13" width="2.85546875" customWidth="1"/>
    <col min="14" max="14" width="12.85546875" customWidth="1"/>
    <col min="15" max="20" width="11.7109375" customWidth="1"/>
    <col min="21" max="21" width="11.85546875" customWidth="1"/>
    <col min="22" max="22" width="2.5703125" customWidth="1"/>
  </cols>
  <sheetData>
    <row r="1" spans="1:11" ht="20.100000000000001" customHeight="1" x14ac:dyDescent="0.25"/>
    <row r="2" spans="1:11" ht="20.100000000000001" customHeight="1" x14ac:dyDescent="0.25"/>
    <row r="3" spans="1:11" ht="24" customHeight="1" x14ac:dyDescent="0.25"/>
    <row r="4" spans="1:11" ht="24" customHeight="1" x14ac:dyDescent="0.25">
      <c r="A4" s="65"/>
      <c r="B4" s="775" t="s">
        <v>199</v>
      </c>
      <c r="C4" s="775"/>
      <c r="D4" s="775"/>
      <c r="E4" s="775"/>
      <c r="F4" s="775"/>
      <c r="G4" s="775"/>
      <c r="H4" s="775"/>
      <c r="I4" s="775"/>
      <c r="J4" s="775"/>
      <c r="K4" s="439"/>
    </row>
    <row r="5" spans="1:11" ht="20.100000000000001" customHeight="1" x14ac:dyDescent="0.25">
      <c r="A5" s="65"/>
      <c r="B5" s="775"/>
      <c r="C5" s="775"/>
      <c r="D5" s="775"/>
      <c r="E5" s="775"/>
      <c r="F5" s="775"/>
      <c r="G5" s="775"/>
      <c r="H5" s="775"/>
      <c r="I5" s="775"/>
      <c r="J5" s="775"/>
      <c r="K5" s="439"/>
    </row>
    <row r="6" spans="1:11" ht="15" customHeight="1" thickBot="1" x14ac:dyDescent="0.3"/>
    <row r="7" spans="1:11" ht="24.75" customHeight="1" thickBot="1" x14ac:dyDescent="0.3">
      <c r="C7" s="441"/>
      <c r="D7" s="442" t="s">
        <v>33</v>
      </c>
      <c r="E7" s="777" t="s">
        <v>34</v>
      </c>
      <c r="F7" s="777"/>
      <c r="G7" s="778" t="s">
        <v>58</v>
      </c>
      <c r="H7" s="779"/>
      <c r="I7" s="778" t="s">
        <v>264</v>
      </c>
      <c r="J7" s="779"/>
    </row>
    <row r="8" spans="1:11" ht="32.25" customHeight="1" thickBot="1" x14ac:dyDescent="0.3">
      <c r="B8" s="441"/>
      <c r="C8" s="443"/>
      <c r="D8" s="626" t="s">
        <v>200</v>
      </c>
      <c r="E8" s="444" t="s">
        <v>200</v>
      </c>
      <c r="F8" s="231" t="s">
        <v>229</v>
      </c>
      <c r="G8" s="444" t="s">
        <v>200</v>
      </c>
      <c r="H8" s="231" t="s">
        <v>229</v>
      </c>
      <c r="I8" s="444" t="s">
        <v>200</v>
      </c>
      <c r="J8" s="231" t="s">
        <v>54</v>
      </c>
      <c r="K8" s="237"/>
    </row>
    <row r="9" spans="1:11" ht="20.25" customHeight="1" x14ac:dyDescent="0.25">
      <c r="B9" s="441"/>
      <c r="C9" s="481" t="s">
        <v>0</v>
      </c>
      <c r="D9" s="249">
        <v>51</v>
      </c>
      <c r="E9" s="250">
        <v>74</v>
      </c>
      <c r="F9" s="445">
        <v>0.4509803921568627</v>
      </c>
      <c r="G9" s="253">
        <v>57</v>
      </c>
      <c r="H9" s="446">
        <v>-0.22972972972972971</v>
      </c>
      <c r="I9" s="253">
        <v>30</v>
      </c>
      <c r="J9" s="447">
        <f t="shared" ref="J9:J20" si="0">IF(I9="","",I9/G9-1)</f>
        <v>-0.47368421052631582</v>
      </c>
    </row>
    <row r="10" spans="1:11" ht="20.25" customHeight="1" x14ac:dyDescent="0.25">
      <c r="C10" s="482" t="s">
        <v>1</v>
      </c>
      <c r="D10" s="242">
        <v>73</v>
      </c>
      <c r="E10" s="251">
        <v>56</v>
      </c>
      <c r="F10" s="448">
        <v>-0.23287671232876717</v>
      </c>
      <c r="G10" s="243">
        <v>52</v>
      </c>
      <c r="H10" s="447">
        <v>-7.1428571428571397E-2</v>
      </c>
      <c r="I10" s="243">
        <v>64</v>
      </c>
      <c r="J10" s="447">
        <f t="shared" si="0"/>
        <v>0.23076923076923084</v>
      </c>
    </row>
    <row r="11" spans="1:11" ht="20.25" customHeight="1" x14ac:dyDescent="0.25">
      <c r="C11" s="482" t="s">
        <v>2</v>
      </c>
      <c r="D11" s="242">
        <v>96</v>
      </c>
      <c r="E11" s="251">
        <v>41</v>
      </c>
      <c r="F11" s="448">
        <v>-0.57291666666666674</v>
      </c>
      <c r="G11" s="243">
        <v>77</v>
      </c>
      <c r="H11" s="447">
        <v>0.87804878048780477</v>
      </c>
      <c r="I11" s="243">
        <v>57</v>
      </c>
      <c r="J11" s="447">
        <f t="shared" si="0"/>
        <v>-0.25974025974025972</v>
      </c>
    </row>
    <row r="12" spans="1:11" ht="20.25" customHeight="1" x14ac:dyDescent="0.25">
      <c r="C12" s="482" t="s">
        <v>3</v>
      </c>
      <c r="D12" s="242">
        <v>98</v>
      </c>
      <c r="E12" s="251">
        <v>64</v>
      </c>
      <c r="F12" s="448">
        <v>-0.34693877551020413</v>
      </c>
      <c r="G12" s="243">
        <v>71</v>
      </c>
      <c r="H12" s="447">
        <v>0.109375</v>
      </c>
      <c r="I12" s="243">
        <v>70</v>
      </c>
      <c r="J12" s="447">
        <f t="shared" si="0"/>
        <v>-1.4084507042253502E-2</v>
      </c>
    </row>
    <row r="13" spans="1:11" ht="20.25" customHeight="1" x14ac:dyDescent="0.25">
      <c r="C13" s="482" t="s">
        <v>4</v>
      </c>
      <c r="D13" s="242">
        <v>74</v>
      </c>
      <c r="E13" s="251">
        <v>91</v>
      </c>
      <c r="F13" s="448">
        <v>0.22972972972972983</v>
      </c>
      <c r="G13" s="243">
        <v>68</v>
      </c>
      <c r="H13" s="447">
        <v>-0.25274725274725274</v>
      </c>
      <c r="I13" s="243">
        <v>60</v>
      </c>
      <c r="J13" s="447">
        <f t="shared" si="0"/>
        <v>-0.11764705882352944</v>
      </c>
    </row>
    <row r="14" spans="1:11" ht="20.25" customHeight="1" x14ac:dyDescent="0.25">
      <c r="C14" s="482" t="s">
        <v>5</v>
      </c>
      <c r="D14" s="242">
        <v>63</v>
      </c>
      <c r="E14" s="251">
        <v>85</v>
      </c>
      <c r="F14" s="448">
        <v>0.3492063492063493</v>
      </c>
      <c r="G14" s="243">
        <v>67</v>
      </c>
      <c r="H14" s="447">
        <v>-0.21176470588235297</v>
      </c>
      <c r="I14" s="243">
        <v>42</v>
      </c>
      <c r="J14" s="447">
        <f t="shared" si="0"/>
        <v>-0.37313432835820892</v>
      </c>
    </row>
    <row r="15" spans="1:11" ht="20.25" customHeight="1" x14ac:dyDescent="0.25">
      <c r="C15" s="482" t="s">
        <v>6</v>
      </c>
      <c r="D15" s="242">
        <v>88</v>
      </c>
      <c r="E15" s="251">
        <v>73</v>
      </c>
      <c r="F15" s="448">
        <v>-0.17045454545454541</v>
      </c>
      <c r="G15" s="243">
        <v>67</v>
      </c>
      <c r="H15" s="447">
        <v>-8.2191780821917804E-2</v>
      </c>
      <c r="I15" s="243">
        <v>44</v>
      </c>
      <c r="J15" s="447">
        <f t="shared" si="0"/>
        <v>-0.34328358208955223</v>
      </c>
    </row>
    <row r="16" spans="1:11" ht="20.25" customHeight="1" x14ac:dyDescent="0.25">
      <c r="C16" s="482" t="s">
        <v>7</v>
      </c>
      <c r="D16" s="242">
        <v>67</v>
      </c>
      <c r="E16" s="251">
        <v>88</v>
      </c>
      <c r="F16" s="448">
        <v>0.31343283582089554</v>
      </c>
      <c r="G16" s="243">
        <v>53</v>
      </c>
      <c r="H16" s="447">
        <v>-0.39772727272727271</v>
      </c>
      <c r="I16" s="243">
        <v>51</v>
      </c>
      <c r="J16" s="447">
        <f t="shared" si="0"/>
        <v>-3.7735849056603765E-2</v>
      </c>
    </row>
    <row r="17" spans="3:10" ht="20.25" customHeight="1" x14ac:dyDescent="0.25">
      <c r="C17" s="482" t="s">
        <v>8</v>
      </c>
      <c r="D17" s="242">
        <v>56</v>
      </c>
      <c r="E17" s="251">
        <v>57</v>
      </c>
      <c r="F17" s="448">
        <v>1.7857142857142794E-2</v>
      </c>
      <c r="G17" s="243">
        <v>32</v>
      </c>
      <c r="H17" s="447">
        <v>-0.43859649122807021</v>
      </c>
      <c r="I17" s="243">
        <v>34</v>
      </c>
      <c r="J17" s="447">
        <f t="shared" si="0"/>
        <v>6.25E-2</v>
      </c>
    </row>
    <row r="18" spans="3:10" ht="20.25" customHeight="1" x14ac:dyDescent="0.25">
      <c r="C18" s="482" t="s">
        <v>9</v>
      </c>
      <c r="D18" s="242">
        <v>62</v>
      </c>
      <c r="E18" s="251">
        <v>67</v>
      </c>
      <c r="F18" s="448">
        <v>8.0645161290322509E-2</v>
      </c>
      <c r="G18" s="243">
        <v>51</v>
      </c>
      <c r="H18" s="447">
        <v>-0.23880597014925375</v>
      </c>
      <c r="I18" s="243">
        <v>63</v>
      </c>
      <c r="J18" s="447">
        <f t="shared" si="0"/>
        <v>0.23529411764705888</v>
      </c>
    </row>
    <row r="19" spans="3:10" ht="20.25" customHeight="1" x14ac:dyDescent="0.25">
      <c r="C19" s="482" t="s">
        <v>10</v>
      </c>
      <c r="D19" s="242">
        <v>99</v>
      </c>
      <c r="E19" s="251">
        <v>74</v>
      </c>
      <c r="F19" s="448">
        <v>-0.25252525252525249</v>
      </c>
      <c r="G19" s="243">
        <v>53</v>
      </c>
      <c r="H19" s="447">
        <v>-0.28378378378378377</v>
      </c>
      <c r="I19" s="243">
        <v>52</v>
      </c>
      <c r="J19" s="447">
        <f t="shared" si="0"/>
        <v>-1.8867924528301883E-2</v>
      </c>
    </row>
    <row r="20" spans="3:10" ht="20.25" customHeight="1" thickBot="1" x14ac:dyDescent="0.3">
      <c r="C20" s="483" t="s">
        <v>11</v>
      </c>
      <c r="D20" s="244">
        <v>69</v>
      </c>
      <c r="E20" s="252">
        <v>76</v>
      </c>
      <c r="F20" s="449">
        <v>0.10144927536231885</v>
      </c>
      <c r="G20" s="245">
        <v>47</v>
      </c>
      <c r="H20" s="450">
        <v>-0.38157894736842102</v>
      </c>
      <c r="I20" s="245">
        <v>93</v>
      </c>
      <c r="J20" s="450">
        <f t="shared" si="0"/>
        <v>0.97872340425531923</v>
      </c>
    </row>
    <row r="21" spans="3:10" ht="27" customHeight="1" thickBot="1" x14ac:dyDescent="0.3">
      <c r="C21" s="480" t="s">
        <v>38</v>
      </c>
      <c r="D21" s="246">
        <f>SUM(D9:D20)</f>
        <v>896</v>
      </c>
      <c r="E21" s="247">
        <f>SUM(E9:E20)</f>
        <v>846</v>
      </c>
      <c r="F21" s="114">
        <f t="shared" ref="F21" si="1">E21/D21-1</f>
        <v>-5.5803571428571397E-2</v>
      </c>
      <c r="G21" s="247">
        <f>SUM(G9:G20)</f>
        <v>695</v>
      </c>
      <c r="H21" s="114">
        <f t="shared" ref="H21" si="2">G21/E21-1</f>
        <v>-0.17848699763593379</v>
      </c>
      <c r="I21" s="247">
        <f>SUM(I9:I20)</f>
        <v>660</v>
      </c>
      <c r="J21" s="114">
        <f>I21/SUMIF(I9:I20,"&lt;&gt;"&amp;"",G9:G20)-1</f>
        <v>-5.0359712230215847E-2</v>
      </c>
    </row>
    <row r="22" spans="3:10" ht="21.75" customHeight="1" x14ac:dyDescent="0.25">
      <c r="C22" s="561"/>
    </row>
    <row r="23" spans="3:10" ht="21" customHeight="1" x14ac:dyDescent="0.25">
      <c r="C23" s="561" t="s">
        <v>85</v>
      </c>
    </row>
    <row r="24" spans="3:10" ht="15" customHeight="1" x14ac:dyDescent="0.25"/>
    <row r="25" spans="3:10" ht="15" customHeight="1" x14ac:dyDescent="0.25"/>
    <row r="26" spans="3:10" ht="15" customHeight="1" x14ac:dyDescent="0.25"/>
    <row r="27" spans="3:10" ht="15" customHeight="1" x14ac:dyDescent="0.25"/>
    <row r="28" spans="3:10" ht="15" customHeight="1" x14ac:dyDescent="0.25"/>
    <row r="29" spans="3:10" ht="15" customHeight="1" x14ac:dyDescent="0.25"/>
    <row r="30" spans="3:10" ht="15" customHeight="1" x14ac:dyDescent="0.25"/>
    <row r="31" spans="3:10" ht="15" customHeight="1" x14ac:dyDescent="0.25"/>
    <row r="32" spans="3:10"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52" spans="3:10" x14ac:dyDescent="0.25">
      <c r="C52" s="776" t="s">
        <v>248</v>
      </c>
      <c r="D52" s="776"/>
      <c r="E52" s="776"/>
      <c r="F52" s="776"/>
      <c r="G52" s="776"/>
      <c r="H52" s="776"/>
      <c r="I52" s="776"/>
      <c r="J52" s="776"/>
    </row>
    <row r="53" spans="3:10" ht="20.25" customHeight="1" x14ac:dyDescent="0.25">
      <c r="C53" s="776"/>
      <c r="D53" s="776"/>
      <c r="E53" s="776"/>
      <c r="F53" s="776"/>
      <c r="G53" s="776"/>
      <c r="H53" s="776"/>
      <c r="I53" s="776"/>
      <c r="J53" s="776"/>
    </row>
    <row r="54" spans="3:10" ht="16.5" thickBot="1" x14ac:dyDescent="0.3">
      <c r="C54" s="440"/>
      <c r="D54" s="440"/>
      <c r="E54" s="440"/>
      <c r="F54" s="440"/>
      <c r="G54" s="440"/>
      <c r="H54" s="440"/>
      <c r="I54" s="440"/>
      <c r="J54" s="440"/>
    </row>
    <row r="55" spans="3:10" ht="24" customHeight="1" thickBot="1" x14ac:dyDescent="0.3">
      <c r="D55" s="470" t="s">
        <v>33</v>
      </c>
      <c r="E55" s="471" t="s">
        <v>34</v>
      </c>
      <c r="F55" s="472"/>
      <c r="G55" s="471" t="s">
        <v>58</v>
      </c>
      <c r="H55" s="473"/>
      <c r="I55" s="471" t="s">
        <v>264</v>
      </c>
      <c r="J55" s="474"/>
    </row>
    <row r="56" spans="3:10" ht="31.5" customHeight="1" thickBot="1" x14ac:dyDescent="0.3">
      <c r="D56" s="557" t="s">
        <v>249</v>
      </c>
      <c r="E56" s="548" t="s">
        <v>249</v>
      </c>
      <c r="F56" s="625" t="s">
        <v>229</v>
      </c>
      <c r="G56" s="548" t="s">
        <v>249</v>
      </c>
      <c r="H56" s="625" t="s">
        <v>229</v>
      </c>
      <c r="I56" s="548" t="s">
        <v>249</v>
      </c>
      <c r="J56" s="625" t="s">
        <v>54</v>
      </c>
    </row>
    <row r="57" spans="3:10" ht="20.25" customHeight="1" x14ac:dyDescent="0.25">
      <c r="C57" s="476" t="s">
        <v>61</v>
      </c>
      <c r="D57" s="464">
        <v>37</v>
      </c>
      <c r="E57" s="349">
        <v>72</v>
      </c>
      <c r="F57" s="467">
        <f t="shared" ref="F57:F69" si="3">+(E57/D57-1)</f>
        <v>0.94594594594594605</v>
      </c>
      <c r="G57" s="349">
        <v>53</v>
      </c>
      <c r="H57" s="321">
        <f t="shared" ref="H57:H69" si="4">+(G57/E57-1)</f>
        <v>-0.26388888888888884</v>
      </c>
      <c r="I57" s="349">
        <v>53</v>
      </c>
      <c r="J57" s="321">
        <f t="shared" ref="J57:J66" si="5">IF(I57="","",I57/G57-1)</f>
        <v>0</v>
      </c>
    </row>
    <row r="58" spans="3:10" ht="20.25" customHeight="1" x14ac:dyDescent="0.25">
      <c r="C58" s="477" t="s">
        <v>62</v>
      </c>
      <c r="D58" s="465">
        <v>108</v>
      </c>
      <c r="E58" s="320">
        <v>85</v>
      </c>
      <c r="F58" s="468">
        <f t="shared" si="3"/>
        <v>-0.21296296296296291</v>
      </c>
      <c r="G58" s="320">
        <v>64</v>
      </c>
      <c r="H58" s="322">
        <f t="shared" si="4"/>
        <v>-0.24705882352941178</v>
      </c>
      <c r="I58" s="320">
        <v>51</v>
      </c>
      <c r="J58" s="322">
        <f t="shared" si="5"/>
        <v>-0.203125</v>
      </c>
    </row>
    <row r="59" spans="3:10" ht="20.25" customHeight="1" x14ac:dyDescent="0.25">
      <c r="C59" s="477" t="s">
        <v>63</v>
      </c>
      <c r="D59" s="465">
        <v>84</v>
      </c>
      <c r="E59" s="320">
        <v>89</v>
      </c>
      <c r="F59" s="468">
        <f t="shared" si="3"/>
        <v>5.9523809523809534E-2</v>
      </c>
      <c r="G59" s="320">
        <v>90</v>
      </c>
      <c r="H59" s="322">
        <f t="shared" si="4"/>
        <v>1.1235955056179803E-2</v>
      </c>
      <c r="I59" s="320">
        <v>42</v>
      </c>
      <c r="J59" s="322">
        <f t="shared" si="5"/>
        <v>-0.53333333333333333</v>
      </c>
    </row>
    <row r="60" spans="3:10" ht="20.25" customHeight="1" x14ac:dyDescent="0.25">
      <c r="C60" s="477" t="s">
        <v>64</v>
      </c>
      <c r="D60" s="465">
        <v>85</v>
      </c>
      <c r="E60" s="320">
        <v>48</v>
      </c>
      <c r="F60" s="468">
        <f t="shared" si="3"/>
        <v>-0.43529411764705883</v>
      </c>
      <c r="G60" s="320">
        <v>51</v>
      </c>
      <c r="H60" s="322">
        <f t="shared" si="4"/>
        <v>6.25E-2</v>
      </c>
      <c r="I60" s="320">
        <v>70</v>
      </c>
      <c r="J60" s="322">
        <f t="shared" si="5"/>
        <v>0.37254901960784315</v>
      </c>
    </row>
    <row r="61" spans="3:10" ht="20.25" customHeight="1" x14ac:dyDescent="0.25">
      <c r="C61" s="477" t="s">
        <v>65</v>
      </c>
      <c r="D61" s="465">
        <v>82</v>
      </c>
      <c r="E61" s="320">
        <v>68</v>
      </c>
      <c r="F61" s="467">
        <f t="shared" si="3"/>
        <v>-0.17073170731707321</v>
      </c>
      <c r="G61" s="320">
        <v>52</v>
      </c>
      <c r="H61" s="321">
        <f t="shared" si="4"/>
        <v>-0.23529411764705888</v>
      </c>
      <c r="I61" s="320">
        <v>57</v>
      </c>
      <c r="J61" s="322">
        <f t="shared" si="5"/>
        <v>9.6153846153846256E-2</v>
      </c>
    </row>
    <row r="62" spans="3:10" ht="20.25" customHeight="1" x14ac:dyDescent="0.25">
      <c r="C62" s="477" t="s">
        <v>66</v>
      </c>
      <c r="D62" s="465">
        <v>77</v>
      </c>
      <c r="E62" s="320">
        <v>59</v>
      </c>
      <c r="F62" s="468">
        <f t="shared" si="3"/>
        <v>-0.23376623376623373</v>
      </c>
      <c r="G62" s="320">
        <v>72</v>
      </c>
      <c r="H62" s="322">
        <f t="shared" si="4"/>
        <v>0.22033898305084754</v>
      </c>
      <c r="I62" s="320">
        <v>50</v>
      </c>
      <c r="J62" s="322">
        <f t="shared" si="5"/>
        <v>-0.30555555555555558</v>
      </c>
    </row>
    <row r="63" spans="3:10" ht="20.25" customHeight="1" x14ac:dyDescent="0.25">
      <c r="C63" s="477" t="s">
        <v>67</v>
      </c>
      <c r="D63" s="465">
        <v>81</v>
      </c>
      <c r="E63" s="320">
        <v>90</v>
      </c>
      <c r="F63" s="468">
        <f t="shared" si="3"/>
        <v>0.11111111111111116</v>
      </c>
      <c r="G63" s="320">
        <v>81</v>
      </c>
      <c r="H63" s="322">
        <f t="shared" si="4"/>
        <v>-9.9999999999999978E-2</v>
      </c>
      <c r="I63" s="320">
        <v>58</v>
      </c>
      <c r="J63" s="322">
        <f t="shared" si="5"/>
        <v>-0.28395061728395066</v>
      </c>
    </row>
    <row r="64" spans="3:10" ht="20.25" customHeight="1" x14ac:dyDescent="0.25">
      <c r="C64" s="477" t="s">
        <v>68</v>
      </c>
      <c r="D64" s="465">
        <v>63</v>
      </c>
      <c r="E64" s="320">
        <v>58</v>
      </c>
      <c r="F64" s="468">
        <f t="shared" si="3"/>
        <v>-7.9365079365079416E-2</v>
      </c>
      <c r="G64" s="320">
        <v>46</v>
      </c>
      <c r="H64" s="322">
        <f t="shared" si="4"/>
        <v>-0.2068965517241379</v>
      </c>
      <c r="I64" s="320">
        <v>45</v>
      </c>
      <c r="J64" s="322">
        <f t="shared" si="5"/>
        <v>-2.1739130434782594E-2</v>
      </c>
    </row>
    <row r="65" spans="3:10" ht="20.25" customHeight="1" x14ac:dyDescent="0.25">
      <c r="C65" s="477" t="s">
        <v>69</v>
      </c>
      <c r="D65" s="465">
        <v>65</v>
      </c>
      <c r="E65" s="320">
        <v>82</v>
      </c>
      <c r="F65" s="467">
        <f t="shared" si="3"/>
        <v>0.2615384615384615</v>
      </c>
      <c r="G65" s="320">
        <v>61</v>
      </c>
      <c r="H65" s="321">
        <f t="shared" si="4"/>
        <v>-0.25609756097560976</v>
      </c>
      <c r="I65" s="320">
        <v>48</v>
      </c>
      <c r="J65" s="322">
        <f t="shared" si="5"/>
        <v>-0.21311475409836067</v>
      </c>
    </row>
    <row r="66" spans="3:10" ht="20.25" customHeight="1" x14ac:dyDescent="0.25">
      <c r="C66" s="477" t="s">
        <v>70</v>
      </c>
      <c r="D66" s="465">
        <v>96</v>
      </c>
      <c r="E66" s="320">
        <v>80</v>
      </c>
      <c r="F66" s="468">
        <f t="shared" si="3"/>
        <v>-0.16666666666666663</v>
      </c>
      <c r="G66" s="320">
        <v>68</v>
      </c>
      <c r="H66" s="322">
        <f t="shared" si="4"/>
        <v>-0.15000000000000002</v>
      </c>
      <c r="I66" s="320">
        <v>59</v>
      </c>
      <c r="J66" s="322">
        <f t="shared" si="5"/>
        <v>-0.13235294117647056</v>
      </c>
    </row>
    <row r="67" spans="3:10" ht="20.25" customHeight="1" x14ac:dyDescent="0.25">
      <c r="C67" s="477" t="s">
        <v>71</v>
      </c>
      <c r="D67" s="465">
        <v>72</v>
      </c>
      <c r="E67" s="320">
        <v>85</v>
      </c>
      <c r="F67" s="468">
        <f t="shared" si="3"/>
        <v>0.18055555555555558</v>
      </c>
      <c r="G67" s="320">
        <v>45</v>
      </c>
      <c r="H67" s="322">
        <f t="shared" si="4"/>
        <v>-0.47058823529411764</v>
      </c>
      <c r="I67" s="320">
        <v>49</v>
      </c>
      <c r="J67" s="322">
        <f>IF(I67="","",I67/G67-1)</f>
        <v>8.8888888888888795E-2</v>
      </c>
    </row>
    <row r="68" spans="3:10" ht="20.25" customHeight="1" thickBot="1" x14ac:dyDescent="0.3">
      <c r="C68" s="484" t="s">
        <v>72</v>
      </c>
      <c r="D68" s="466">
        <v>51</v>
      </c>
      <c r="E68" s="323">
        <v>71</v>
      </c>
      <c r="F68" s="469">
        <f t="shared" si="3"/>
        <v>0.39215686274509798</v>
      </c>
      <c r="G68" s="323">
        <v>44</v>
      </c>
      <c r="H68" s="324">
        <f t="shared" si="4"/>
        <v>-0.38028169014084512</v>
      </c>
      <c r="I68" s="323">
        <v>53</v>
      </c>
      <c r="J68" s="324">
        <f>IF(I68="","",I68/G68-1)</f>
        <v>0.20454545454545459</v>
      </c>
    </row>
    <row r="69" spans="3:10" ht="24" customHeight="1" thickBot="1" x14ac:dyDescent="0.3">
      <c r="C69" s="479" t="s">
        <v>115</v>
      </c>
      <c r="D69" s="485">
        <f>SUM(D57:D68)</f>
        <v>901</v>
      </c>
      <c r="E69" s="461">
        <f>SUM(E57:E68)</f>
        <v>887</v>
      </c>
      <c r="F69" s="340">
        <f t="shared" si="3"/>
        <v>-1.5538290788013276E-2</v>
      </c>
      <c r="G69" s="461">
        <f>SUM(G57:G68)</f>
        <v>727</v>
      </c>
      <c r="H69" s="325">
        <f t="shared" si="4"/>
        <v>-0.18038331454340473</v>
      </c>
      <c r="I69" s="461">
        <f>SUM(I57:I68)</f>
        <v>635</v>
      </c>
      <c r="J69" s="462">
        <f>I69/SUMIF(I57:I68,"&lt;&gt;"&amp;"",G57:G68)-1</f>
        <v>-0.12654745529573586</v>
      </c>
    </row>
    <row r="70" spans="3:10" ht="24" customHeight="1" x14ac:dyDescent="0.25">
      <c r="C70" s="42"/>
    </row>
    <row r="71" spans="3:10" ht="19.5" customHeight="1" x14ac:dyDescent="0.25">
      <c r="C71" s="486" t="s">
        <v>158</v>
      </c>
    </row>
  </sheetData>
  <mergeCells count="5">
    <mergeCell ref="B4:J5"/>
    <mergeCell ref="C52:J53"/>
    <mergeCell ref="E7:F7"/>
    <mergeCell ref="G7:H7"/>
    <mergeCell ref="I7:J7"/>
  </mergeCells>
  <conditionalFormatting sqref="F9:F20">
    <cfRule type="cellIs" dxfId="51" priority="11" operator="lessThan">
      <formula>0</formula>
    </cfRule>
  </conditionalFormatting>
  <conditionalFormatting sqref="H9:H20">
    <cfRule type="cellIs" dxfId="50" priority="10" operator="lessThan">
      <formula>0</formula>
    </cfRule>
  </conditionalFormatting>
  <conditionalFormatting sqref="J9:J15 J18:J20">
    <cfRule type="cellIs" dxfId="49" priority="9" operator="lessThan">
      <formula>0</formula>
    </cfRule>
  </conditionalFormatting>
  <conditionalFormatting sqref="J21">
    <cfRule type="cellIs" dxfId="48" priority="8" operator="lessThan">
      <formula>0</formula>
    </cfRule>
  </conditionalFormatting>
  <conditionalFormatting sqref="H21">
    <cfRule type="cellIs" dxfId="47" priority="7" operator="lessThan">
      <formula>0</formula>
    </cfRule>
  </conditionalFormatting>
  <conditionalFormatting sqref="F21">
    <cfRule type="cellIs" dxfId="46" priority="6" operator="lessThan">
      <formula>0</formula>
    </cfRule>
  </conditionalFormatting>
  <conditionalFormatting sqref="F57:F69">
    <cfRule type="cellIs" dxfId="45" priority="5" operator="lessThan">
      <formula>0</formula>
    </cfRule>
  </conditionalFormatting>
  <conditionalFormatting sqref="H57:H69">
    <cfRule type="cellIs" dxfId="44" priority="4" operator="lessThan">
      <formula>0</formula>
    </cfRule>
  </conditionalFormatting>
  <conditionalFormatting sqref="J57:J68">
    <cfRule type="cellIs" dxfId="43" priority="3" operator="lessThan">
      <formula>0</formula>
    </cfRule>
  </conditionalFormatting>
  <conditionalFormatting sqref="J69">
    <cfRule type="cellIs" dxfId="42" priority="2" operator="lessThan">
      <formula>0</formula>
    </cfRule>
  </conditionalFormatting>
  <conditionalFormatting sqref="J16:J17">
    <cfRule type="cellIs" dxfId="41" priority="1" operator="lessThan">
      <formula>0</formula>
    </cfRule>
  </conditionalFormatting>
  <pageMargins left="0.59055118110236227" right="0.39370078740157483" top="0.78740157480314965" bottom="0.74803149606299213" header="0.31496062992125984" footer="0.31496062992125984"/>
  <pageSetup paperSize="9" scale="88" fitToHeight="0" orientation="portrait" r:id="rId1"/>
  <rowBreaks count="1" manualBreakCount="1">
    <brk id="47"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S71"/>
  <sheetViews>
    <sheetView showGridLines="0" zoomScaleNormal="100" workbookViewId="0"/>
  </sheetViews>
  <sheetFormatPr baseColWidth="10" defaultRowHeight="15" x14ac:dyDescent="0.25"/>
  <cols>
    <col min="1" max="1" width="3.28515625" customWidth="1"/>
    <col min="2" max="2" width="13.42578125" customWidth="1"/>
    <col min="3" max="3" width="13.28515625" customWidth="1"/>
    <col min="4" max="4" width="12.42578125" customWidth="1"/>
    <col min="5" max="5" width="12.140625" customWidth="1"/>
    <col min="6" max="6" width="12.5703125" customWidth="1"/>
    <col min="7" max="7" width="12.42578125" customWidth="1"/>
    <col min="8" max="8" width="12.7109375" customWidth="1"/>
    <col min="9" max="9" width="12.5703125" customWidth="1"/>
    <col min="10" max="10" width="2.28515625" customWidth="1"/>
    <col min="11" max="11" width="7.7109375" customWidth="1"/>
    <col min="12" max="12" width="12.28515625" customWidth="1"/>
    <col min="13" max="13" width="12.42578125" customWidth="1"/>
    <col min="14" max="14" width="13.140625" customWidth="1"/>
    <col min="15" max="15" width="9.140625" customWidth="1"/>
    <col min="17" max="17" width="9" customWidth="1"/>
    <col min="19" max="19" width="9" customWidth="1"/>
  </cols>
  <sheetData>
    <row r="1" spans="1:19" ht="20.100000000000001" customHeight="1" x14ac:dyDescent="0.25"/>
    <row r="2" spans="1:19" ht="20.100000000000001" customHeight="1" x14ac:dyDescent="0.25">
      <c r="F2" s="36"/>
    </row>
    <row r="3" spans="1:19" ht="26.25" customHeight="1" x14ac:dyDescent="0.25"/>
    <row r="4" spans="1:19" ht="20.100000000000001" customHeight="1" x14ac:dyDescent="0.25">
      <c r="A4" s="65"/>
      <c r="B4" s="782" t="s">
        <v>197</v>
      </c>
      <c r="C4" s="782"/>
      <c r="D4" s="782"/>
      <c r="E4" s="782"/>
      <c r="F4" s="782"/>
      <c r="G4" s="782"/>
      <c r="H4" s="782"/>
      <c r="I4" s="782"/>
      <c r="J4" s="432"/>
    </row>
    <row r="5" spans="1:19" ht="28.5" customHeight="1" x14ac:dyDescent="0.25">
      <c r="A5" s="432"/>
      <c r="B5" s="782"/>
      <c r="C5" s="782"/>
      <c r="D5" s="782"/>
      <c r="E5" s="782"/>
      <c r="F5" s="782"/>
      <c r="G5" s="782"/>
      <c r="H5" s="782"/>
      <c r="I5" s="782"/>
      <c r="J5" s="432"/>
    </row>
    <row r="6" spans="1:19" ht="26.25" customHeight="1" thickBot="1" x14ac:dyDescent="0.3">
      <c r="L6" s="351"/>
      <c r="M6" s="433"/>
      <c r="N6" s="433"/>
      <c r="O6" s="433"/>
      <c r="P6" s="433"/>
      <c r="Q6" s="433"/>
      <c r="R6" s="433"/>
      <c r="S6" s="433"/>
    </row>
    <row r="7" spans="1:19" ht="24.75" customHeight="1" thickBot="1" x14ac:dyDescent="0.3">
      <c r="B7" s="55"/>
      <c r="C7" s="434" t="s">
        <v>33</v>
      </c>
      <c r="D7" s="784">
        <v>2022</v>
      </c>
      <c r="E7" s="785"/>
      <c r="F7" s="784">
        <v>2023</v>
      </c>
      <c r="G7" s="785"/>
      <c r="H7" s="784">
        <v>2024</v>
      </c>
      <c r="I7" s="785"/>
    </row>
    <row r="8" spans="1:19" ht="28.5" customHeight="1" thickBot="1" x14ac:dyDescent="0.3">
      <c r="B8" s="436"/>
      <c r="C8" s="437" t="s">
        <v>198</v>
      </c>
      <c r="D8" s="438" t="s">
        <v>198</v>
      </c>
      <c r="E8" s="231" t="s">
        <v>229</v>
      </c>
      <c r="F8" s="438" t="s">
        <v>198</v>
      </c>
      <c r="G8" s="231" t="s">
        <v>229</v>
      </c>
      <c r="H8" s="438" t="s">
        <v>198</v>
      </c>
      <c r="I8" s="231" t="s">
        <v>54</v>
      </c>
    </row>
    <row r="9" spans="1:19" ht="20.25" customHeight="1" x14ac:dyDescent="0.25">
      <c r="B9" s="476" t="s">
        <v>0</v>
      </c>
      <c r="C9" s="240">
        <v>21</v>
      </c>
      <c r="D9" s="241">
        <v>17</v>
      </c>
      <c r="E9" s="112">
        <f>D9/C9-1</f>
        <v>-0.19047619047619047</v>
      </c>
      <c r="F9" s="241">
        <v>19</v>
      </c>
      <c r="G9" s="112">
        <f>F9/D9-1</f>
        <v>0.11764705882352944</v>
      </c>
      <c r="H9" s="241">
        <v>29</v>
      </c>
      <c r="I9" s="112">
        <f>H9/F9-1</f>
        <v>0.52631578947368429</v>
      </c>
    </row>
    <row r="10" spans="1:19" ht="20.25" customHeight="1" x14ac:dyDescent="0.25">
      <c r="B10" s="477" t="s">
        <v>1</v>
      </c>
      <c r="C10" s="242">
        <v>36</v>
      </c>
      <c r="D10" s="243">
        <v>30</v>
      </c>
      <c r="E10" s="140">
        <f t="shared" ref="E10:E21" si="0">D10/C10-1</f>
        <v>-0.16666666666666663</v>
      </c>
      <c r="F10" s="243">
        <v>24</v>
      </c>
      <c r="G10" s="140">
        <f t="shared" ref="G10:G21" si="1">F10/D10-1</f>
        <v>-0.19999999999999996</v>
      </c>
      <c r="H10" s="243">
        <v>39</v>
      </c>
      <c r="I10" s="140">
        <f t="shared" ref="I10:I18" si="2">IF(H10="","",H10/F10-1)</f>
        <v>0.625</v>
      </c>
    </row>
    <row r="11" spans="1:19" ht="20.25" customHeight="1" x14ac:dyDescent="0.25">
      <c r="B11" s="477" t="s">
        <v>2</v>
      </c>
      <c r="C11" s="242">
        <v>26</v>
      </c>
      <c r="D11" s="243">
        <v>52</v>
      </c>
      <c r="E11" s="140">
        <f t="shared" si="0"/>
        <v>1</v>
      </c>
      <c r="F11" s="243">
        <v>46</v>
      </c>
      <c r="G11" s="140">
        <f t="shared" si="1"/>
        <v>-0.11538461538461542</v>
      </c>
      <c r="H11" s="243">
        <v>47</v>
      </c>
      <c r="I11" s="140">
        <f t="shared" si="2"/>
        <v>2.1739130434782705E-2</v>
      </c>
    </row>
    <row r="12" spans="1:19" ht="20.25" customHeight="1" x14ac:dyDescent="0.25">
      <c r="B12" s="477" t="s">
        <v>3</v>
      </c>
      <c r="C12" s="242">
        <v>36</v>
      </c>
      <c r="D12" s="243">
        <v>35</v>
      </c>
      <c r="E12" s="140">
        <f t="shared" si="0"/>
        <v>-2.777777777777779E-2</v>
      </c>
      <c r="F12" s="243">
        <v>43</v>
      </c>
      <c r="G12" s="140">
        <f t="shared" si="1"/>
        <v>0.22857142857142865</v>
      </c>
      <c r="H12" s="243">
        <v>45</v>
      </c>
      <c r="I12" s="140">
        <f t="shared" si="2"/>
        <v>4.6511627906976827E-2</v>
      </c>
    </row>
    <row r="13" spans="1:19" ht="20.25" customHeight="1" x14ac:dyDescent="0.25">
      <c r="B13" s="477" t="s">
        <v>4</v>
      </c>
      <c r="C13" s="242">
        <v>43</v>
      </c>
      <c r="D13" s="243">
        <v>37</v>
      </c>
      <c r="E13" s="140">
        <f t="shared" si="0"/>
        <v>-0.13953488372093026</v>
      </c>
      <c r="F13" s="243">
        <v>45</v>
      </c>
      <c r="G13" s="140">
        <f t="shared" si="1"/>
        <v>0.21621621621621623</v>
      </c>
      <c r="H13" s="243">
        <v>34</v>
      </c>
      <c r="I13" s="140">
        <f t="shared" si="2"/>
        <v>-0.24444444444444446</v>
      </c>
    </row>
    <row r="14" spans="1:19" ht="20.25" customHeight="1" x14ac:dyDescent="0.25">
      <c r="B14" s="477" t="s">
        <v>5</v>
      </c>
      <c r="C14" s="242">
        <v>49</v>
      </c>
      <c r="D14" s="243">
        <v>41</v>
      </c>
      <c r="E14" s="140">
        <f t="shared" si="0"/>
        <v>-0.16326530612244894</v>
      </c>
      <c r="F14" s="243">
        <v>34</v>
      </c>
      <c r="G14" s="140">
        <f t="shared" si="1"/>
        <v>-0.17073170731707321</v>
      </c>
      <c r="H14" s="243">
        <v>24</v>
      </c>
      <c r="I14" s="140">
        <f t="shared" si="2"/>
        <v>-0.29411764705882348</v>
      </c>
    </row>
    <row r="15" spans="1:19" ht="20.25" customHeight="1" x14ac:dyDescent="0.25">
      <c r="B15" s="477" t="s">
        <v>6</v>
      </c>
      <c r="C15" s="242">
        <v>43</v>
      </c>
      <c r="D15" s="243">
        <v>37</v>
      </c>
      <c r="E15" s="140">
        <f t="shared" si="0"/>
        <v>-0.13953488372093026</v>
      </c>
      <c r="F15" s="243">
        <v>43</v>
      </c>
      <c r="G15" s="140">
        <f t="shared" si="1"/>
        <v>0.16216216216216206</v>
      </c>
      <c r="H15" s="243">
        <v>34</v>
      </c>
      <c r="I15" s="140">
        <f t="shared" si="2"/>
        <v>-0.20930232558139539</v>
      </c>
    </row>
    <row r="16" spans="1:19" ht="20.25" customHeight="1" x14ac:dyDescent="0.25">
      <c r="B16" s="477" t="s">
        <v>7</v>
      </c>
      <c r="C16" s="242">
        <v>16</v>
      </c>
      <c r="D16" s="243">
        <v>23</v>
      </c>
      <c r="E16" s="140">
        <f t="shared" si="0"/>
        <v>0.4375</v>
      </c>
      <c r="F16" s="243">
        <v>22</v>
      </c>
      <c r="G16" s="140">
        <f t="shared" si="1"/>
        <v>-4.3478260869565188E-2</v>
      </c>
      <c r="H16" s="243">
        <v>13</v>
      </c>
      <c r="I16" s="140">
        <f t="shared" si="2"/>
        <v>-0.40909090909090906</v>
      </c>
    </row>
    <row r="17" spans="2:9" ht="20.25" customHeight="1" x14ac:dyDescent="0.25">
      <c r="B17" s="477" t="s">
        <v>8</v>
      </c>
      <c r="C17" s="242">
        <v>24</v>
      </c>
      <c r="D17" s="243">
        <v>39</v>
      </c>
      <c r="E17" s="140">
        <f t="shared" si="0"/>
        <v>0.625</v>
      </c>
      <c r="F17" s="243">
        <v>19</v>
      </c>
      <c r="G17" s="140">
        <f t="shared" si="1"/>
        <v>-0.51282051282051277</v>
      </c>
      <c r="H17" s="243">
        <v>27</v>
      </c>
      <c r="I17" s="140">
        <f t="shared" si="2"/>
        <v>0.42105263157894735</v>
      </c>
    </row>
    <row r="18" spans="2:9" ht="20.25" customHeight="1" x14ac:dyDescent="0.25">
      <c r="B18" s="477" t="s">
        <v>9</v>
      </c>
      <c r="C18" s="242">
        <v>34</v>
      </c>
      <c r="D18" s="243">
        <v>19</v>
      </c>
      <c r="E18" s="140">
        <f t="shared" si="0"/>
        <v>-0.44117647058823528</v>
      </c>
      <c r="F18" s="243">
        <v>51</v>
      </c>
      <c r="G18" s="140">
        <f t="shared" si="1"/>
        <v>1.6842105263157894</v>
      </c>
      <c r="H18" s="243">
        <v>28</v>
      </c>
      <c r="I18" s="140">
        <f t="shared" si="2"/>
        <v>-0.4509803921568627</v>
      </c>
    </row>
    <row r="19" spans="2:9" ht="20.25" customHeight="1" x14ac:dyDescent="0.25">
      <c r="B19" s="477" t="s">
        <v>10</v>
      </c>
      <c r="C19" s="242">
        <v>36</v>
      </c>
      <c r="D19" s="243">
        <v>31</v>
      </c>
      <c r="E19" s="140">
        <f t="shared" si="0"/>
        <v>-0.13888888888888884</v>
      </c>
      <c r="F19" s="243">
        <v>75</v>
      </c>
      <c r="G19" s="140">
        <f t="shared" si="1"/>
        <v>1.4193548387096775</v>
      </c>
      <c r="H19" s="243">
        <v>25</v>
      </c>
      <c r="I19" s="140">
        <f>IF(H19="","",H19/F19-1)</f>
        <v>-0.66666666666666674</v>
      </c>
    </row>
    <row r="20" spans="2:9" ht="20.25" customHeight="1" thickBot="1" x14ac:dyDescent="0.3">
      <c r="B20" s="484" t="s">
        <v>11</v>
      </c>
      <c r="C20" s="244">
        <v>36</v>
      </c>
      <c r="D20" s="245">
        <v>24</v>
      </c>
      <c r="E20" s="142">
        <f t="shared" si="0"/>
        <v>-0.33333333333333337</v>
      </c>
      <c r="F20" s="245">
        <v>22</v>
      </c>
      <c r="G20" s="142">
        <f t="shared" si="1"/>
        <v>-8.333333333333337E-2</v>
      </c>
      <c r="H20" s="245">
        <v>29</v>
      </c>
      <c r="I20" s="142">
        <f>IF(H20="","",H20/F20-1)</f>
        <v>0.31818181818181812</v>
      </c>
    </row>
    <row r="21" spans="2:9" ht="24.75" customHeight="1" thickBot="1" x14ac:dyDescent="0.3">
      <c r="B21" s="479" t="s">
        <v>38</v>
      </c>
      <c r="C21" s="246">
        <f>SUM(C9:C20)</f>
        <v>400</v>
      </c>
      <c r="D21" s="247">
        <f>SUM(D9:D20)</f>
        <v>385</v>
      </c>
      <c r="E21" s="114">
        <f t="shared" si="0"/>
        <v>-3.7499999999999978E-2</v>
      </c>
      <c r="F21" s="247">
        <f>SUM(F9:F20)</f>
        <v>443</v>
      </c>
      <c r="G21" s="114">
        <f t="shared" si="1"/>
        <v>0.1506493506493507</v>
      </c>
      <c r="H21" s="247">
        <f>SUM(H9:H20)</f>
        <v>374</v>
      </c>
      <c r="I21" s="114">
        <f>H21/SUMIF(H9:H20,"&lt;&gt;"&amp;"",F9:F20)-1</f>
        <v>-0.15575620767494358</v>
      </c>
    </row>
    <row r="22" spans="2:9" ht="25.5" customHeight="1" x14ac:dyDescent="0.25">
      <c r="B22" s="42"/>
    </row>
    <row r="23" spans="2:9" ht="18.75" customHeight="1" x14ac:dyDescent="0.25">
      <c r="B23" s="42" t="s">
        <v>45</v>
      </c>
    </row>
    <row r="51" spans="2:9" ht="34.5" customHeight="1" x14ac:dyDescent="0.25"/>
    <row r="52" spans="2:9" x14ac:dyDescent="0.25">
      <c r="B52" s="783" t="s">
        <v>246</v>
      </c>
      <c r="C52" s="783"/>
      <c r="D52" s="783"/>
      <c r="E52" s="783"/>
      <c r="F52" s="783"/>
      <c r="G52" s="783"/>
      <c r="H52" s="783"/>
      <c r="I52" s="783"/>
    </row>
    <row r="53" spans="2:9" ht="22.5" customHeight="1" x14ac:dyDescent="0.25">
      <c r="B53" s="783"/>
      <c r="C53" s="783"/>
      <c r="D53" s="783"/>
      <c r="E53" s="783"/>
      <c r="F53" s="783"/>
      <c r="G53" s="783"/>
      <c r="H53" s="783"/>
      <c r="I53" s="783"/>
    </row>
    <row r="54" spans="2:9" ht="30" customHeight="1" thickBot="1" x14ac:dyDescent="0.3"/>
    <row r="55" spans="2:9" ht="26.25" customHeight="1" thickBot="1" x14ac:dyDescent="0.3">
      <c r="B55" s="435"/>
      <c r="C55" s="558">
        <v>2021</v>
      </c>
      <c r="D55" s="559">
        <v>2022</v>
      </c>
      <c r="E55" s="560"/>
      <c r="F55" s="559">
        <v>2023</v>
      </c>
      <c r="G55" s="560"/>
      <c r="H55" s="780">
        <v>2024</v>
      </c>
      <c r="I55" s="781"/>
    </row>
    <row r="56" spans="2:9" ht="30.75" customHeight="1" thickBot="1" x14ac:dyDescent="0.3">
      <c r="C56" s="557" t="s">
        <v>247</v>
      </c>
      <c r="D56" s="548" t="s">
        <v>247</v>
      </c>
      <c r="E56" s="625" t="s">
        <v>229</v>
      </c>
      <c r="F56" s="548" t="s">
        <v>247</v>
      </c>
      <c r="G56" s="625" t="s">
        <v>229</v>
      </c>
      <c r="H56" s="548" t="s">
        <v>247</v>
      </c>
      <c r="I56" s="625" t="s">
        <v>54</v>
      </c>
    </row>
    <row r="57" spans="2:9" ht="20.25" customHeight="1" x14ac:dyDescent="0.25">
      <c r="B57" s="476" t="s">
        <v>0</v>
      </c>
      <c r="C57" s="550">
        <v>17</v>
      </c>
      <c r="D57" s="463">
        <v>21</v>
      </c>
      <c r="E57" s="321">
        <f t="shared" ref="E57:E69" si="3">+(D57/C57-1)</f>
        <v>0.23529411764705888</v>
      </c>
      <c r="F57" s="463">
        <v>15</v>
      </c>
      <c r="G57" s="321">
        <f t="shared" ref="G57:G69" si="4">+(F57/D57-1)</f>
        <v>-0.2857142857142857</v>
      </c>
      <c r="H57" s="463">
        <v>16</v>
      </c>
      <c r="I57" s="321">
        <f t="shared" ref="I57:I66" si="5">IF(H57="","",H57/F57-1)</f>
        <v>6.6666666666666652E-2</v>
      </c>
    </row>
    <row r="58" spans="2:9" ht="20.25" customHeight="1" x14ac:dyDescent="0.25">
      <c r="B58" s="477" t="s">
        <v>1</v>
      </c>
      <c r="C58" s="551">
        <v>23</v>
      </c>
      <c r="D58" s="459">
        <v>32</v>
      </c>
      <c r="E58" s="322">
        <f t="shared" si="3"/>
        <v>0.39130434782608692</v>
      </c>
      <c r="F58" s="459">
        <v>30</v>
      </c>
      <c r="G58" s="322">
        <f t="shared" si="4"/>
        <v>-6.25E-2</v>
      </c>
      <c r="H58" s="459">
        <v>36</v>
      </c>
      <c r="I58" s="322">
        <f t="shared" si="5"/>
        <v>0.19999999999999996</v>
      </c>
    </row>
    <row r="59" spans="2:9" ht="20.25" customHeight="1" x14ac:dyDescent="0.25">
      <c r="B59" s="477" t="s">
        <v>2</v>
      </c>
      <c r="C59" s="551">
        <v>40</v>
      </c>
      <c r="D59" s="459">
        <v>46</v>
      </c>
      <c r="E59" s="322">
        <f t="shared" si="3"/>
        <v>0.14999999999999991</v>
      </c>
      <c r="F59" s="459">
        <v>30</v>
      </c>
      <c r="G59" s="322">
        <f t="shared" si="4"/>
        <v>-0.34782608695652173</v>
      </c>
      <c r="H59" s="459">
        <v>37</v>
      </c>
      <c r="I59" s="322">
        <f t="shared" si="5"/>
        <v>0.23333333333333339</v>
      </c>
    </row>
    <row r="60" spans="2:9" ht="20.25" customHeight="1" x14ac:dyDescent="0.25">
      <c r="B60" s="477" t="s">
        <v>3</v>
      </c>
      <c r="C60" s="551">
        <v>22</v>
      </c>
      <c r="D60" s="459">
        <v>35</v>
      </c>
      <c r="E60" s="322">
        <f t="shared" si="3"/>
        <v>0.59090909090909083</v>
      </c>
      <c r="F60" s="459">
        <v>34</v>
      </c>
      <c r="G60" s="322">
        <f t="shared" si="4"/>
        <v>-2.8571428571428581E-2</v>
      </c>
      <c r="H60" s="459">
        <v>38</v>
      </c>
      <c r="I60" s="322">
        <f t="shared" si="5"/>
        <v>0.11764705882352944</v>
      </c>
    </row>
    <row r="61" spans="2:9" ht="20.25" customHeight="1" x14ac:dyDescent="0.25">
      <c r="B61" s="477" t="s">
        <v>4</v>
      </c>
      <c r="C61" s="551">
        <v>36</v>
      </c>
      <c r="D61" s="459">
        <v>37</v>
      </c>
      <c r="E61" s="322">
        <f t="shared" si="3"/>
        <v>2.7777777777777679E-2</v>
      </c>
      <c r="F61" s="459">
        <v>41</v>
      </c>
      <c r="G61" s="322">
        <f t="shared" si="4"/>
        <v>0.10810810810810811</v>
      </c>
      <c r="H61" s="459">
        <v>39</v>
      </c>
      <c r="I61" s="322">
        <f t="shared" si="5"/>
        <v>-4.8780487804878092E-2</v>
      </c>
    </row>
    <row r="62" spans="2:9" ht="20.25" customHeight="1" x14ac:dyDescent="0.25">
      <c r="B62" s="477" t="s">
        <v>5</v>
      </c>
      <c r="C62" s="551">
        <v>45</v>
      </c>
      <c r="D62" s="459">
        <v>41</v>
      </c>
      <c r="E62" s="322">
        <f t="shared" si="3"/>
        <v>-8.8888888888888906E-2</v>
      </c>
      <c r="F62" s="459">
        <v>47</v>
      </c>
      <c r="G62" s="322">
        <f t="shared" si="4"/>
        <v>0.14634146341463405</v>
      </c>
      <c r="H62" s="459">
        <v>37</v>
      </c>
      <c r="I62" s="322">
        <f t="shared" si="5"/>
        <v>-0.21276595744680848</v>
      </c>
    </row>
    <row r="63" spans="2:9" ht="20.25" customHeight="1" x14ac:dyDescent="0.25">
      <c r="B63" s="477" t="s">
        <v>6</v>
      </c>
      <c r="C63" s="551">
        <v>36</v>
      </c>
      <c r="D63" s="459">
        <v>30</v>
      </c>
      <c r="E63" s="322">
        <f t="shared" si="3"/>
        <v>-0.16666666666666663</v>
      </c>
      <c r="F63" s="459">
        <v>37</v>
      </c>
      <c r="G63" s="322">
        <f t="shared" si="4"/>
        <v>0.23333333333333339</v>
      </c>
      <c r="H63" s="459">
        <v>33</v>
      </c>
      <c r="I63" s="322">
        <f t="shared" si="5"/>
        <v>-0.10810810810810811</v>
      </c>
    </row>
    <row r="64" spans="2:9" ht="20.25" customHeight="1" x14ac:dyDescent="0.25">
      <c r="B64" s="477" t="s">
        <v>7</v>
      </c>
      <c r="C64" s="551">
        <v>31</v>
      </c>
      <c r="D64" s="459">
        <v>17</v>
      </c>
      <c r="E64" s="322">
        <f t="shared" si="3"/>
        <v>-0.45161290322580649</v>
      </c>
      <c r="F64" s="459">
        <v>24</v>
      </c>
      <c r="G64" s="322">
        <f t="shared" si="4"/>
        <v>0.41176470588235303</v>
      </c>
      <c r="H64" s="459">
        <v>23</v>
      </c>
      <c r="I64" s="322">
        <f t="shared" si="5"/>
        <v>-4.166666666666663E-2</v>
      </c>
    </row>
    <row r="65" spans="2:9" ht="20.25" customHeight="1" x14ac:dyDescent="0.25">
      <c r="B65" s="477" t="s">
        <v>8</v>
      </c>
      <c r="C65" s="551">
        <v>28</v>
      </c>
      <c r="D65" s="459">
        <v>38</v>
      </c>
      <c r="E65" s="322">
        <f t="shared" si="3"/>
        <v>0.35714285714285721</v>
      </c>
      <c r="F65" s="459">
        <v>32</v>
      </c>
      <c r="G65" s="322">
        <f t="shared" si="4"/>
        <v>-0.15789473684210531</v>
      </c>
      <c r="H65" s="459">
        <v>23</v>
      </c>
      <c r="I65" s="322">
        <f t="shared" si="5"/>
        <v>-0.28125</v>
      </c>
    </row>
    <row r="66" spans="2:9" ht="20.25" customHeight="1" x14ac:dyDescent="0.25">
      <c r="B66" s="477" t="s">
        <v>9</v>
      </c>
      <c r="C66" s="551">
        <v>27</v>
      </c>
      <c r="D66" s="459">
        <v>39</v>
      </c>
      <c r="E66" s="322">
        <f t="shared" si="3"/>
        <v>0.44444444444444442</v>
      </c>
      <c r="F66" s="459">
        <v>26</v>
      </c>
      <c r="G66" s="322">
        <f t="shared" si="4"/>
        <v>-0.33333333333333337</v>
      </c>
      <c r="H66" s="459">
        <v>21</v>
      </c>
      <c r="I66" s="322">
        <f t="shared" si="5"/>
        <v>-0.19230769230769229</v>
      </c>
    </row>
    <row r="67" spans="2:9" ht="20.25" customHeight="1" x14ac:dyDescent="0.25">
      <c r="B67" s="477" t="s">
        <v>10</v>
      </c>
      <c r="C67" s="551">
        <v>29</v>
      </c>
      <c r="D67" s="459">
        <v>25</v>
      </c>
      <c r="E67" s="322">
        <f t="shared" si="3"/>
        <v>-0.13793103448275867</v>
      </c>
      <c r="F67" s="459">
        <v>46</v>
      </c>
      <c r="G67" s="322">
        <f t="shared" si="4"/>
        <v>0.84000000000000008</v>
      </c>
      <c r="H67" s="459">
        <v>34</v>
      </c>
      <c r="I67" s="322">
        <f>IF(H67="","",H67/F67-1)</f>
        <v>-0.26086956521739135</v>
      </c>
    </row>
    <row r="68" spans="2:9" ht="20.25" customHeight="1" thickBot="1" x14ac:dyDescent="0.3">
      <c r="B68" s="484" t="s">
        <v>11</v>
      </c>
      <c r="C68" s="552">
        <v>30</v>
      </c>
      <c r="D68" s="460">
        <v>25</v>
      </c>
      <c r="E68" s="324">
        <f t="shared" si="3"/>
        <v>-0.16666666666666663</v>
      </c>
      <c r="F68" s="460">
        <v>67</v>
      </c>
      <c r="G68" s="324">
        <f t="shared" si="4"/>
        <v>1.6800000000000002</v>
      </c>
      <c r="H68" s="460">
        <v>21</v>
      </c>
      <c r="I68" s="324">
        <f>IF(H68="","",H68/F68-1)</f>
        <v>-0.68656716417910446</v>
      </c>
    </row>
    <row r="69" spans="2:9" ht="24.75" customHeight="1" thickBot="1" x14ac:dyDescent="0.3">
      <c r="B69" s="479" t="s">
        <v>38</v>
      </c>
      <c r="C69" s="485">
        <f>SUM(C57:C68)</f>
        <v>364</v>
      </c>
      <c r="D69" s="461">
        <f>SUM(D57:D68)</f>
        <v>386</v>
      </c>
      <c r="E69" s="325">
        <f t="shared" si="3"/>
        <v>6.0439560439560447E-2</v>
      </c>
      <c r="F69" s="461">
        <f>SUM(F57:F68)</f>
        <v>429</v>
      </c>
      <c r="G69" s="325">
        <f t="shared" si="4"/>
        <v>0.1113989637305699</v>
      </c>
      <c r="H69" s="461">
        <f>SUM(H57:H68)</f>
        <v>358</v>
      </c>
      <c r="I69" s="462">
        <f>H69/SUMIF(H57:H68,"&lt;&gt;"&amp;"",F57:F68)-1</f>
        <v>-0.16550116550116545</v>
      </c>
    </row>
    <row r="70" spans="2:9" ht="24.75" customHeight="1" x14ac:dyDescent="0.25">
      <c r="B70" s="42"/>
    </row>
    <row r="71" spans="2:9" ht="18.75" customHeight="1" x14ac:dyDescent="0.25">
      <c r="B71" s="42" t="s">
        <v>158</v>
      </c>
    </row>
  </sheetData>
  <sheetProtection selectLockedCells="1"/>
  <mergeCells count="6">
    <mergeCell ref="H55:I55"/>
    <mergeCell ref="B4:I5"/>
    <mergeCell ref="B52:I53"/>
    <mergeCell ref="D7:E7"/>
    <mergeCell ref="F7:G7"/>
    <mergeCell ref="H7:I7"/>
  </mergeCells>
  <conditionalFormatting sqref="I10:I20">
    <cfRule type="cellIs" dxfId="40" priority="7" operator="lessThan">
      <formula>0</formula>
    </cfRule>
  </conditionalFormatting>
  <conditionalFormatting sqref="E9:E21">
    <cfRule type="cellIs" dxfId="39" priority="9" operator="lessThan">
      <formula>0</formula>
    </cfRule>
  </conditionalFormatting>
  <conditionalFormatting sqref="G9:G21">
    <cfRule type="cellIs" dxfId="38" priority="8" operator="lessThan">
      <formula>0</formula>
    </cfRule>
  </conditionalFormatting>
  <conditionalFormatting sqref="I9">
    <cfRule type="cellIs" dxfId="37" priority="6" operator="lessThan">
      <formula>0</formula>
    </cfRule>
  </conditionalFormatting>
  <conditionalFormatting sqref="I21">
    <cfRule type="cellIs" dxfId="36" priority="5" operator="lessThan">
      <formula>0</formula>
    </cfRule>
  </conditionalFormatting>
  <conditionalFormatting sqref="E57:E69">
    <cfRule type="cellIs" dxfId="35" priority="4" operator="lessThan">
      <formula>0</formula>
    </cfRule>
  </conditionalFormatting>
  <conditionalFormatting sqref="G57:G69">
    <cfRule type="cellIs" dxfId="34" priority="3" operator="lessThan">
      <formula>0</formula>
    </cfRule>
  </conditionalFormatting>
  <conditionalFormatting sqref="I57:I68">
    <cfRule type="cellIs" dxfId="33" priority="2" operator="lessThan">
      <formula>0</formula>
    </cfRule>
  </conditionalFormatting>
  <conditionalFormatting sqref="I69">
    <cfRule type="cellIs" dxfId="32" priority="1" operator="lessThan">
      <formula>0</formula>
    </cfRule>
  </conditionalFormatting>
  <pageMargins left="0.67" right="0.46" top="0.71" bottom="0.74803149606299213" header="0.31496062992125984" footer="0.31496062992125984"/>
  <pageSetup paperSize="9" scale="84" orientation="portrait" r:id="rId1"/>
  <rowBreaks count="1" manualBreakCount="1">
    <brk id="47"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W71"/>
  <sheetViews>
    <sheetView showGridLines="0" zoomScaleNormal="100" workbookViewId="0"/>
  </sheetViews>
  <sheetFormatPr baseColWidth="10" defaultRowHeight="15" x14ac:dyDescent="0.25"/>
  <cols>
    <col min="1" max="1" width="3" customWidth="1"/>
    <col min="2" max="2" width="2.28515625" customWidth="1"/>
    <col min="3" max="3" width="13.5703125" customWidth="1"/>
    <col min="4" max="10" width="11.7109375" customWidth="1"/>
    <col min="11" max="11" width="2.42578125" customWidth="1"/>
    <col min="12" max="12" width="2.7109375" customWidth="1"/>
    <col min="13" max="13" width="2.85546875" customWidth="1"/>
    <col min="14" max="14" width="12.85546875" customWidth="1"/>
    <col min="15" max="20" width="11.7109375" customWidth="1"/>
    <col min="21" max="21" width="11.85546875" customWidth="1"/>
    <col min="22" max="22" width="2.5703125" customWidth="1"/>
  </cols>
  <sheetData>
    <row r="1" spans="2:23" ht="20.100000000000001" customHeight="1" x14ac:dyDescent="0.25"/>
    <row r="2" spans="2:23" ht="20.100000000000001" customHeight="1" x14ac:dyDescent="0.25">
      <c r="G2" s="36"/>
    </row>
    <row r="3" spans="2:23" ht="24" customHeight="1" x14ac:dyDescent="0.25"/>
    <row r="4" spans="2:23" ht="24" customHeight="1" x14ac:dyDescent="0.25">
      <c r="B4" s="786" t="s">
        <v>138</v>
      </c>
      <c r="C4" s="786"/>
      <c r="D4" s="786"/>
      <c r="E4" s="786"/>
      <c r="F4" s="786"/>
      <c r="G4" s="786"/>
      <c r="H4" s="786"/>
      <c r="I4" s="786"/>
      <c r="J4" s="786"/>
      <c r="K4" s="236"/>
      <c r="W4" s="65"/>
    </row>
    <row r="5" spans="2:23" ht="13.5" customHeight="1" x14ac:dyDescent="0.25">
      <c r="B5" s="786"/>
      <c r="C5" s="786"/>
      <c r="D5" s="786"/>
      <c r="E5" s="786"/>
      <c r="F5" s="786"/>
      <c r="G5" s="786"/>
      <c r="H5" s="786"/>
      <c r="I5" s="786"/>
      <c r="J5" s="786"/>
      <c r="K5" s="236"/>
      <c r="W5" s="65"/>
    </row>
    <row r="6" spans="2:23" ht="15" customHeight="1" thickBot="1" x14ac:dyDescent="0.3"/>
    <row r="7" spans="2:23" ht="26.25" customHeight="1" thickBot="1" x14ac:dyDescent="0.3">
      <c r="C7" s="59"/>
      <c r="D7" s="297" t="s">
        <v>33</v>
      </c>
      <c r="E7" s="772" t="s">
        <v>34</v>
      </c>
      <c r="F7" s="773"/>
      <c r="G7" s="772" t="s">
        <v>58</v>
      </c>
      <c r="H7" s="773"/>
      <c r="I7" s="772" t="s">
        <v>264</v>
      </c>
      <c r="J7" s="773"/>
    </row>
    <row r="8" spans="2:23" ht="25.5" customHeight="1" thickBot="1" x14ac:dyDescent="0.3">
      <c r="B8" s="59"/>
      <c r="C8" s="187"/>
      <c r="D8" s="298" t="s">
        <v>139</v>
      </c>
      <c r="E8" s="230" t="s">
        <v>139</v>
      </c>
      <c r="F8" s="231" t="s">
        <v>229</v>
      </c>
      <c r="G8" s="230" t="s">
        <v>139</v>
      </c>
      <c r="H8" s="231" t="s">
        <v>229</v>
      </c>
      <c r="I8" s="230" t="s">
        <v>139</v>
      </c>
      <c r="J8" s="231" t="s">
        <v>54</v>
      </c>
      <c r="M8" s="59"/>
    </row>
    <row r="9" spans="2:23" ht="18.95" customHeight="1" x14ac:dyDescent="0.25">
      <c r="B9" s="59"/>
      <c r="C9" s="476" t="s">
        <v>0</v>
      </c>
      <c r="D9" s="299">
        <v>74</v>
      </c>
      <c r="E9" s="302">
        <v>50</v>
      </c>
      <c r="F9" s="285">
        <v>-0.32432432432432434</v>
      </c>
      <c r="G9" s="302">
        <v>49</v>
      </c>
      <c r="H9" s="285">
        <v>-2.0000000000000018E-2</v>
      </c>
      <c r="I9" s="241">
        <v>52</v>
      </c>
      <c r="J9" s="286">
        <f>IF(I9="","",I9/G9-1)</f>
        <v>6.1224489795918435E-2</v>
      </c>
      <c r="M9" s="59"/>
    </row>
    <row r="10" spans="2:23" ht="18.95" customHeight="1" x14ac:dyDescent="0.25">
      <c r="C10" s="477" t="s">
        <v>1</v>
      </c>
      <c r="D10" s="300">
        <v>76</v>
      </c>
      <c r="E10" s="302">
        <v>60</v>
      </c>
      <c r="F10" s="286">
        <v>-0.21052631578947367</v>
      </c>
      <c r="G10" s="302">
        <v>69</v>
      </c>
      <c r="H10" s="285">
        <v>0.14999999999999991</v>
      </c>
      <c r="I10" s="243">
        <v>70</v>
      </c>
      <c r="J10" s="286">
        <f>IF(I10="","",I10/G10-1)</f>
        <v>1.449275362318847E-2</v>
      </c>
    </row>
    <row r="11" spans="2:23" ht="18.95" customHeight="1" x14ac:dyDescent="0.25">
      <c r="C11" s="477" t="s">
        <v>2</v>
      </c>
      <c r="D11" s="300">
        <v>82</v>
      </c>
      <c r="E11" s="302">
        <v>97</v>
      </c>
      <c r="F11" s="286">
        <v>0.18292682926829262</v>
      </c>
      <c r="G11" s="302">
        <v>101</v>
      </c>
      <c r="H11" s="285">
        <v>4.1237113402061931E-2</v>
      </c>
      <c r="I11" s="243">
        <v>80</v>
      </c>
      <c r="J11" s="286">
        <f t="shared" ref="J11:J20" si="0">IF(I11="","",I11/G11-1)</f>
        <v>-0.20792079207920788</v>
      </c>
    </row>
    <row r="12" spans="2:23" ht="18.95" customHeight="1" x14ac:dyDescent="0.25">
      <c r="C12" s="477" t="s">
        <v>3</v>
      </c>
      <c r="D12" s="300">
        <v>76</v>
      </c>
      <c r="E12" s="302">
        <v>75</v>
      </c>
      <c r="F12" s="286">
        <v>-1.3157894736842146E-2</v>
      </c>
      <c r="G12" s="302">
        <v>66</v>
      </c>
      <c r="H12" s="285">
        <v>-0.12</v>
      </c>
      <c r="I12" s="243">
        <v>69</v>
      </c>
      <c r="J12" s="286">
        <f t="shared" si="0"/>
        <v>4.5454545454545414E-2</v>
      </c>
    </row>
    <row r="13" spans="2:23" ht="18.95" customHeight="1" x14ac:dyDescent="0.25">
      <c r="C13" s="477" t="s">
        <v>4</v>
      </c>
      <c r="D13" s="300">
        <v>93</v>
      </c>
      <c r="E13" s="302">
        <v>72</v>
      </c>
      <c r="F13" s="286">
        <v>-0.22580645161290325</v>
      </c>
      <c r="G13" s="302">
        <v>89</v>
      </c>
      <c r="H13" s="285">
        <v>0.23611111111111116</v>
      </c>
      <c r="I13" s="243">
        <v>75</v>
      </c>
      <c r="J13" s="286">
        <f t="shared" si="0"/>
        <v>-0.15730337078651691</v>
      </c>
    </row>
    <row r="14" spans="2:23" ht="18.95" customHeight="1" x14ac:dyDescent="0.25">
      <c r="C14" s="477" t="s">
        <v>5</v>
      </c>
      <c r="D14" s="300">
        <v>94</v>
      </c>
      <c r="E14" s="302">
        <v>87</v>
      </c>
      <c r="F14" s="286">
        <v>-7.4468085106383031E-2</v>
      </c>
      <c r="G14" s="302">
        <v>61</v>
      </c>
      <c r="H14" s="285">
        <v>-0.29885057471264365</v>
      </c>
      <c r="I14" s="243">
        <v>74</v>
      </c>
      <c r="J14" s="286">
        <f t="shared" si="0"/>
        <v>0.21311475409836067</v>
      </c>
    </row>
    <row r="15" spans="2:23" ht="18.95" customHeight="1" x14ac:dyDescent="0.25">
      <c r="C15" s="477" t="s">
        <v>6</v>
      </c>
      <c r="D15" s="300">
        <v>106</v>
      </c>
      <c r="E15" s="302">
        <v>92</v>
      </c>
      <c r="F15" s="286">
        <v>-0.13207547169811318</v>
      </c>
      <c r="G15" s="302">
        <v>75</v>
      </c>
      <c r="H15" s="285">
        <v>-0.18478260869565222</v>
      </c>
      <c r="I15" s="243">
        <v>75</v>
      </c>
      <c r="J15" s="286">
        <f t="shared" si="0"/>
        <v>0</v>
      </c>
    </row>
    <row r="16" spans="2:23" ht="18.95" customHeight="1" x14ac:dyDescent="0.25">
      <c r="C16" s="477" t="s">
        <v>7</v>
      </c>
      <c r="D16" s="300">
        <v>50</v>
      </c>
      <c r="E16" s="302">
        <v>40</v>
      </c>
      <c r="F16" s="286">
        <v>-0.19999999999999996</v>
      </c>
      <c r="G16" s="302">
        <v>38</v>
      </c>
      <c r="H16" s="285">
        <v>-5.0000000000000044E-2</v>
      </c>
      <c r="I16" s="243">
        <v>37</v>
      </c>
      <c r="J16" s="286">
        <f t="shared" si="0"/>
        <v>-2.6315789473684181E-2</v>
      </c>
    </row>
    <row r="17" spans="2:10" ht="18.95" customHeight="1" x14ac:dyDescent="0.25">
      <c r="C17" s="477" t="s">
        <v>8</v>
      </c>
      <c r="D17" s="300">
        <v>85</v>
      </c>
      <c r="E17" s="302">
        <v>83</v>
      </c>
      <c r="F17" s="286">
        <v>-2.352941176470591E-2</v>
      </c>
      <c r="G17" s="302">
        <v>55</v>
      </c>
      <c r="H17" s="285">
        <v>-0.33734939759036142</v>
      </c>
      <c r="I17" s="243">
        <v>71</v>
      </c>
      <c r="J17" s="286">
        <f t="shared" si="0"/>
        <v>0.29090909090909101</v>
      </c>
    </row>
    <row r="18" spans="2:10" ht="18.95" customHeight="1" x14ac:dyDescent="0.25">
      <c r="C18" s="477" t="s">
        <v>9</v>
      </c>
      <c r="D18" s="300">
        <v>74</v>
      </c>
      <c r="E18" s="302">
        <v>87</v>
      </c>
      <c r="F18" s="286">
        <v>0.17567567567567566</v>
      </c>
      <c r="G18" s="302">
        <v>65</v>
      </c>
      <c r="H18" s="285">
        <v>-0.25287356321839083</v>
      </c>
      <c r="I18" s="243">
        <v>86</v>
      </c>
      <c r="J18" s="286">
        <f t="shared" si="0"/>
        <v>0.32307692307692304</v>
      </c>
    </row>
    <row r="19" spans="2:10" ht="18.95" customHeight="1" x14ac:dyDescent="0.25">
      <c r="C19" s="477" t="s">
        <v>10</v>
      </c>
      <c r="D19" s="300">
        <v>80</v>
      </c>
      <c r="E19" s="302">
        <v>74</v>
      </c>
      <c r="F19" s="286">
        <v>-7.4999999999999956E-2</v>
      </c>
      <c r="G19" s="302">
        <v>76</v>
      </c>
      <c r="H19" s="285">
        <v>2.7027027027026973E-2</v>
      </c>
      <c r="I19" s="243">
        <v>79</v>
      </c>
      <c r="J19" s="286">
        <f t="shared" si="0"/>
        <v>3.9473684210526327E-2</v>
      </c>
    </row>
    <row r="20" spans="2:10" ht="18.95" customHeight="1" thickBot="1" x14ac:dyDescent="0.3">
      <c r="C20" s="478" t="s">
        <v>11</v>
      </c>
      <c r="D20" s="301">
        <v>98</v>
      </c>
      <c r="E20" s="303">
        <v>76</v>
      </c>
      <c r="F20" s="304">
        <v>-0.22448979591836737</v>
      </c>
      <c r="G20" s="303">
        <v>83</v>
      </c>
      <c r="H20" s="305">
        <v>9.210526315789469E-2</v>
      </c>
      <c r="I20" s="245">
        <v>64</v>
      </c>
      <c r="J20" s="286">
        <f t="shared" si="0"/>
        <v>-0.22891566265060237</v>
      </c>
    </row>
    <row r="21" spans="2:10" ht="24.75" customHeight="1" thickBot="1" x14ac:dyDescent="0.3">
      <c r="C21" s="479" t="s">
        <v>38</v>
      </c>
      <c r="D21" s="246">
        <f>SUM(D9:D20)</f>
        <v>988</v>
      </c>
      <c r="E21" s="247">
        <f>SUM(E9:E20)</f>
        <v>893</v>
      </c>
      <c r="F21" s="288">
        <f t="shared" ref="F21" si="1">E21/D21-1</f>
        <v>-9.6153846153846145E-2</v>
      </c>
      <c r="G21" s="247">
        <f>SUM(G9:G20)</f>
        <v>827</v>
      </c>
      <c r="H21" s="288">
        <f>+G21/E21-1</f>
        <v>-7.3908174692049244E-2</v>
      </c>
      <c r="I21" s="247">
        <f>SUM(I9:I20)</f>
        <v>832</v>
      </c>
      <c r="J21" s="114">
        <f>I21/SUMIF(I9:I20,"&lt;&gt;"&amp;"",G9:G20)-1</f>
        <v>6.0459492140265692E-3</v>
      </c>
    </row>
    <row r="22" spans="2:10" ht="21" customHeight="1" x14ac:dyDescent="0.25">
      <c r="C22" s="561"/>
    </row>
    <row r="23" spans="2:10" ht="18.95" customHeight="1" x14ac:dyDescent="0.25">
      <c r="C23" s="561" t="s">
        <v>85</v>
      </c>
    </row>
    <row r="24" spans="2:10" ht="15" customHeight="1" x14ac:dyDescent="0.25"/>
    <row r="25" spans="2:10" ht="15" customHeight="1" x14ac:dyDescent="0.25">
      <c r="E25" s="59"/>
      <c r="F25" s="59"/>
      <c r="G25" s="59"/>
      <c r="H25" s="59"/>
      <c r="I25" s="59"/>
      <c r="J25" s="59"/>
    </row>
    <row r="26" spans="2:10" ht="15" customHeight="1" x14ac:dyDescent="0.25">
      <c r="B26" s="60"/>
      <c r="E26" s="59"/>
      <c r="F26" s="59"/>
      <c r="G26" s="59"/>
      <c r="H26" s="59"/>
      <c r="I26" s="59"/>
      <c r="J26" s="59"/>
    </row>
    <row r="27" spans="2:10" ht="15" customHeight="1" x14ac:dyDescent="0.25">
      <c r="B27" s="59"/>
      <c r="C27" s="59"/>
      <c r="D27" s="59"/>
      <c r="E27" s="59"/>
      <c r="F27" s="59"/>
      <c r="G27" s="59"/>
      <c r="H27" s="59"/>
      <c r="I27" s="59"/>
      <c r="J27" s="59"/>
    </row>
    <row r="28" spans="2:10" ht="15" customHeight="1" x14ac:dyDescent="0.25">
      <c r="B28" s="59"/>
      <c r="C28" s="59"/>
      <c r="D28" s="59"/>
      <c r="E28" s="59"/>
      <c r="F28" s="59"/>
      <c r="G28" s="59"/>
      <c r="H28" s="59"/>
      <c r="I28" s="59"/>
      <c r="J28" s="59"/>
    </row>
    <row r="29" spans="2:10" ht="15" customHeight="1" x14ac:dyDescent="0.25">
      <c r="B29" s="59"/>
      <c r="C29" s="59"/>
      <c r="D29" s="59"/>
      <c r="E29" s="59"/>
      <c r="F29" s="59"/>
      <c r="G29" s="59"/>
      <c r="H29" s="59"/>
      <c r="I29" s="59"/>
      <c r="J29" s="59"/>
    </row>
    <row r="30" spans="2:10" ht="15" customHeight="1" x14ac:dyDescent="0.25">
      <c r="B30" s="59"/>
      <c r="C30" s="59"/>
      <c r="D30" s="59"/>
      <c r="E30" s="59"/>
      <c r="F30" s="59"/>
      <c r="G30" s="59"/>
      <c r="H30" s="59"/>
      <c r="I30" s="59"/>
      <c r="J30" s="59"/>
    </row>
    <row r="31" spans="2:10" ht="15" customHeight="1" x14ac:dyDescent="0.25">
      <c r="B31" s="59"/>
      <c r="C31" s="59"/>
      <c r="D31" s="59"/>
      <c r="E31" s="59"/>
      <c r="F31" s="59"/>
      <c r="G31" s="59"/>
      <c r="H31" s="59"/>
      <c r="I31" s="59"/>
      <c r="J31" s="59"/>
    </row>
    <row r="32" spans="2:10" ht="15" customHeight="1" x14ac:dyDescent="0.25">
      <c r="B32" s="59"/>
      <c r="C32" s="59"/>
      <c r="D32" s="59"/>
      <c r="E32" s="59"/>
      <c r="F32" s="59"/>
      <c r="G32" s="59"/>
      <c r="H32" s="59"/>
      <c r="I32" s="59"/>
      <c r="J32" s="59"/>
    </row>
    <row r="33" spans="2:10" ht="15" customHeight="1" x14ac:dyDescent="0.25">
      <c r="B33" s="59"/>
      <c r="C33" s="59"/>
      <c r="D33" s="59"/>
      <c r="E33" s="59"/>
      <c r="F33" s="59"/>
      <c r="G33" s="59"/>
      <c r="H33" s="59"/>
      <c r="I33" s="59"/>
      <c r="J33" s="59"/>
    </row>
    <row r="34" spans="2:10" ht="15" customHeight="1" x14ac:dyDescent="0.25">
      <c r="B34" s="59"/>
      <c r="C34" s="59"/>
      <c r="D34" s="59"/>
      <c r="E34" s="59"/>
      <c r="F34" s="59"/>
      <c r="G34" s="59"/>
      <c r="H34" s="59"/>
      <c r="I34" s="59"/>
      <c r="J34" s="59"/>
    </row>
    <row r="35" spans="2:10" ht="15" customHeight="1" x14ac:dyDescent="0.25">
      <c r="B35" s="59"/>
      <c r="C35" s="59"/>
      <c r="D35" s="59"/>
      <c r="E35" s="59"/>
      <c r="F35" s="59"/>
      <c r="G35" s="59"/>
      <c r="H35" s="59"/>
      <c r="I35" s="59"/>
      <c r="J35" s="59"/>
    </row>
    <row r="36" spans="2:10" ht="15" customHeight="1" x14ac:dyDescent="0.25">
      <c r="B36" s="59"/>
      <c r="C36" s="59"/>
      <c r="D36" s="59"/>
      <c r="E36" s="59"/>
      <c r="F36" s="59"/>
      <c r="G36" s="59"/>
      <c r="H36" s="59"/>
      <c r="I36" s="59"/>
      <c r="J36" s="59"/>
    </row>
    <row r="37" spans="2:10" ht="15" customHeight="1" x14ac:dyDescent="0.25">
      <c r="B37" s="59"/>
      <c r="C37" s="59"/>
      <c r="D37" s="59"/>
      <c r="E37" s="59"/>
      <c r="F37" s="59"/>
      <c r="G37" s="59"/>
      <c r="H37" s="59"/>
      <c r="I37" s="59"/>
      <c r="J37" s="59"/>
    </row>
    <row r="38" spans="2:10" ht="15" customHeight="1" x14ac:dyDescent="0.25">
      <c r="B38" s="59"/>
      <c r="C38" s="59"/>
      <c r="D38" s="59"/>
      <c r="E38" s="59"/>
      <c r="F38" s="59"/>
      <c r="G38" s="59"/>
      <c r="H38" s="59"/>
      <c r="I38" s="59"/>
      <c r="J38" s="59"/>
    </row>
    <row r="39" spans="2:10" ht="15" customHeight="1" x14ac:dyDescent="0.25">
      <c r="B39" s="59"/>
      <c r="C39" s="59"/>
      <c r="D39" s="59"/>
      <c r="E39" s="59"/>
      <c r="F39" s="59"/>
      <c r="G39" s="59"/>
      <c r="H39" s="59"/>
      <c r="I39" s="59"/>
      <c r="J39" s="59"/>
    </row>
    <row r="40" spans="2:10" ht="15" customHeight="1" x14ac:dyDescent="0.25">
      <c r="B40" s="59"/>
      <c r="C40" s="59"/>
      <c r="D40" s="59"/>
      <c r="E40" s="59"/>
      <c r="F40" s="59"/>
      <c r="G40" s="59"/>
      <c r="H40" s="59"/>
      <c r="I40" s="59"/>
      <c r="J40" s="59"/>
    </row>
    <row r="41" spans="2:10" ht="15" customHeight="1" x14ac:dyDescent="0.25">
      <c r="B41" s="59"/>
      <c r="C41" s="59"/>
      <c r="D41" s="59"/>
      <c r="E41" s="59"/>
      <c r="F41" s="59"/>
      <c r="G41" s="59"/>
      <c r="H41" s="59"/>
      <c r="I41" s="59"/>
      <c r="J41" s="59"/>
    </row>
    <row r="42" spans="2:10" ht="15" customHeight="1" x14ac:dyDescent="0.25">
      <c r="B42" s="59"/>
      <c r="C42" s="59"/>
      <c r="D42" s="59"/>
      <c r="E42" s="59"/>
      <c r="F42" s="59"/>
      <c r="G42" s="59"/>
      <c r="H42" s="59"/>
      <c r="I42" s="59"/>
      <c r="J42" s="59"/>
    </row>
    <row r="43" spans="2:10" ht="15" customHeight="1" x14ac:dyDescent="0.25">
      <c r="B43" s="59"/>
      <c r="C43" s="59"/>
      <c r="D43" s="59"/>
      <c r="E43" s="59"/>
      <c r="F43" s="59"/>
      <c r="G43" s="59"/>
      <c r="H43" s="59"/>
      <c r="I43" s="59"/>
      <c r="J43" s="59"/>
    </row>
    <row r="44" spans="2:10" ht="15" customHeight="1" x14ac:dyDescent="0.25"/>
    <row r="51" spans="2:10" ht="21.75" customHeight="1" x14ac:dyDescent="0.25"/>
    <row r="52" spans="2:10" ht="18.75" customHeight="1" x14ac:dyDescent="0.25">
      <c r="B52" s="786" t="s">
        <v>140</v>
      </c>
      <c r="C52" s="786"/>
      <c r="D52" s="786"/>
      <c r="E52" s="786"/>
      <c r="F52" s="786"/>
      <c r="G52" s="786"/>
      <c r="H52" s="786"/>
      <c r="I52" s="786"/>
      <c r="J52" s="786"/>
    </row>
    <row r="53" spans="2:10" ht="20.25" customHeight="1" x14ac:dyDescent="0.25">
      <c r="B53" s="786"/>
      <c r="C53" s="786"/>
      <c r="D53" s="786"/>
      <c r="E53" s="786"/>
      <c r="F53" s="786"/>
      <c r="G53" s="786"/>
      <c r="H53" s="786"/>
      <c r="I53" s="786"/>
      <c r="J53" s="786"/>
    </row>
    <row r="54" spans="2:10" ht="20.25" customHeight="1" thickBot="1" x14ac:dyDescent="0.3"/>
    <row r="55" spans="2:10" ht="24.75" customHeight="1" thickBot="1" x14ac:dyDescent="0.3">
      <c r="C55" s="59"/>
      <c r="D55" s="354" t="s">
        <v>33</v>
      </c>
      <c r="E55" s="772" t="s">
        <v>34</v>
      </c>
      <c r="F55" s="773"/>
      <c r="G55" s="772" t="s">
        <v>58</v>
      </c>
      <c r="H55" s="773"/>
      <c r="I55" s="772" t="s">
        <v>264</v>
      </c>
      <c r="J55" s="773"/>
    </row>
    <row r="56" spans="2:10" ht="26.25" customHeight="1" thickBot="1" x14ac:dyDescent="0.3">
      <c r="C56" s="187"/>
      <c r="D56" s="298" t="s">
        <v>135</v>
      </c>
      <c r="E56" s="230" t="s">
        <v>135</v>
      </c>
      <c r="F56" s="231" t="s">
        <v>229</v>
      </c>
      <c r="G56" s="230" t="s">
        <v>135</v>
      </c>
      <c r="H56" s="231" t="s">
        <v>229</v>
      </c>
      <c r="I56" s="230" t="s">
        <v>135</v>
      </c>
      <c r="J56" s="231" t="s">
        <v>54</v>
      </c>
    </row>
    <row r="57" spans="2:10" ht="19.5" customHeight="1" x14ac:dyDescent="0.25">
      <c r="C57" s="232" t="s">
        <v>0</v>
      </c>
      <c r="D57" s="299">
        <v>81</v>
      </c>
      <c r="E57" s="302">
        <v>82</v>
      </c>
      <c r="F57" s="285">
        <f t="shared" ref="F57:F69" si="2">E57/D57-1</f>
        <v>1.2345679012345734E-2</v>
      </c>
      <c r="G57" s="302">
        <v>83</v>
      </c>
      <c r="H57" s="285">
        <f t="shared" ref="H57:H68" si="3">G57/E57-1</f>
        <v>1.2195121951219523E-2</v>
      </c>
      <c r="I57" s="241">
        <v>101</v>
      </c>
      <c r="J57" s="285">
        <f>I57/G57-1</f>
        <v>0.2168674698795181</v>
      </c>
    </row>
    <row r="58" spans="2:10" ht="19.5" customHeight="1" x14ac:dyDescent="0.25">
      <c r="C58" s="233" t="s">
        <v>1</v>
      </c>
      <c r="D58" s="300">
        <v>89</v>
      </c>
      <c r="E58" s="302">
        <v>93</v>
      </c>
      <c r="F58" s="286">
        <f t="shared" si="2"/>
        <v>4.4943820224719211E-2</v>
      </c>
      <c r="G58" s="302">
        <v>101</v>
      </c>
      <c r="H58" s="285">
        <f t="shared" si="3"/>
        <v>8.602150537634401E-2</v>
      </c>
      <c r="I58" s="243">
        <v>122</v>
      </c>
      <c r="J58" s="286">
        <f t="shared" ref="J58:J68" si="4">IF(I58="","",I58/G58-1)</f>
        <v>0.20792079207920788</v>
      </c>
    </row>
    <row r="59" spans="2:10" ht="19.5" customHeight="1" x14ac:dyDescent="0.25">
      <c r="C59" s="233" t="s">
        <v>2</v>
      </c>
      <c r="D59" s="300">
        <v>108</v>
      </c>
      <c r="E59" s="302">
        <v>141</v>
      </c>
      <c r="F59" s="286">
        <f t="shared" si="2"/>
        <v>0.30555555555555558</v>
      </c>
      <c r="G59" s="302">
        <v>135</v>
      </c>
      <c r="H59" s="285">
        <f t="shared" si="3"/>
        <v>-4.2553191489361653E-2</v>
      </c>
      <c r="I59" s="243">
        <v>117</v>
      </c>
      <c r="J59" s="286">
        <f t="shared" si="4"/>
        <v>-0.1333333333333333</v>
      </c>
    </row>
    <row r="60" spans="2:10" ht="19.5" customHeight="1" x14ac:dyDescent="0.25">
      <c r="C60" s="233" t="s">
        <v>3</v>
      </c>
      <c r="D60" s="300">
        <v>114</v>
      </c>
      <c r="E60" s="302">
        <v>107</v>
      </c>
      <c r="F60" s="286">
        <f t="shared" si="2"/>
        <v>-6.1403508771929793E-2</v>
      </c>
      <c r="G60" s="302">
        <v>88</v>
      </c>
      <c r="H60" s="285">
        <f t="shared" si="3"/>
        <v>-0.17757009345794394</v>
      </c>
      <c r="I60" s="243">
        <v>141</v>
      </c>
      <c r="J60" s="286">
        <f t="shared" si="4"/>
        <v>0.60227272727272729</v>
      </c>
    </row>
    <row r="61" spans="2:10" ht="19.5" customHeight="1" x14ac:dyDescent="0.25">
      <c r="C61" s="233" t="s">
        <v>4</v>
      </c>
      <c r="D61" s="300">
        <v>98</v>
      </c>
      <c r="E61" s="302">
        <v>107</v>
      </c>
      <c r="F61" s="286">
        <f t="shared" si="2"/>
        <v>9.1836734693877542E-2</v>
      </c>
      <c r="G61" s="302">
        <v>121</v>
      </c>
      <c r="H61" s="285">
        <f t="shared" si="3"/>
        <v>0.13084112149532712</v>
      </c>
      <c r="I61" s="243">
        <v>112</v>
      </c>
      <c r="J61" s="286">
        <f t="shared" si="4"/>
        <v>-7.4380165289256173E-2</v>
      </c>
    </row>
    <row r="62" spans="2:10" ht="19.5" customHeight="1" x14ac:dyDescent="0.25">
      <c r="C62" s="233" t="s">
        <v>5</v>
      </c>
      <c r="D62" s="300">
        <v>95</v>
      </c>
      <c r="E62" s="302">
        <v>97</v>
      </c>
      <c r="F62" s="286">
        <f t="shared" si="2"/>
        <v>2.1052631578947434E-2</v>
      </c>
      <c r="G62" s="302">
        <v>152</v>
      </c>
      <c r="H62" s="285">
        <f t="shared" si="3"/>
        <v>0.5670103092783505</v>
      </c>
      <c r="I62" s="243">
        <v>113</v>
      </c>
      <c r="J62" s="286">
        <f t="shared" si="4"/>
        <v>-0.25657894736842102</v>
      </c>
    </row>
    <row r="63" spans="2:10" ht="19.5" customHeight="1" x14ac:dyDescent="0.25">
      <c r="C63" s="233" t="s">
        <v>6</v>
      </c>
      <c r="D63" s="300">
        <v>147</v>
      </c>
      <c r="E63" s="302">
        <v>117</v>
      </c>
      <c r="F63" s="286">
        <f t="shared" si="2"/>
        <v>-0.20408163265306123</v>
      </c>
      <c r="G63" s="302">
        <v>123</v>
      </c>
      <c r="H63" s="285">
        <f t="shared" si="3"/>
        <v>5.1282051282051322E-2</v>
      </c>
      <c r="I63" s="243">
        <v>148</v>
      </c>
      <c r="J63" s="286">
        <f t="shared" si="4"/>
        <v>0.20325203252032531</v>
      </c>
    </row>
    <row r="64" spans="2:10" ht="19.5" customHeight="1" x14ac:dyDescent="0.25">
      <c r="C64" s="233" t="s">
        <v>7</v>
      </c>
      <c r="D64" s="300">
        <v>61</v>
      </c>
      <c r="E64" s="302">
        <v>72</v>
      </c>
      <c r="F64" s="286">
        <f t="shared" si="2"/>
        <v>0.18032786885245899</v>
      </c>
      <c r="G64" s="302">
        <v>87</v>
      </c>
      <c r="H64" s="285">
        <f t="shared" si="3"/>
        <v>0.20833333333333326</v>
      </c>
      <c r="I64" s="243">
        <v>85</v>
      </c>
      <c r="J64" s="286">
        <f t="shared" si="4"/>
        <v>-2.2988505747126409E-2</v>
      </c>
    </row>
    <row r="65" spans="3:10" ht="19.5" customHeight="1" x14ac:dyDescent="0.25">
      <c r="C65" s="233" t="s">
        <v>8</v>
      </c>
      <c r="D65" s="300">
        <v>96</v>
      </c>
      <c r="E65" s="302">
        <v>104</v>
      </c>
      <c r="F65" s="286">
        <f t="shared" si="2"/>
        <v>8.3333333333333259E-2</v>
      </c>
      <c r="G65" s="302">
        <v>109</v>
      </c>
      <c r="H65" s="285">
        <f t="shared" si="3"/>
        <v>4.8076923076923128E-2</v>
      </c>
      <c r="I65" s="243">
        <v>111</v>
      </c>
      <c r="J65" s="286">
        <f t="shared" si="4"/>
        <v>1.8348623853210899E-2</v>
      </c>
    </row>
    <row r="66" spans="3:10" ht="19.5" customHeight="1" x14ac:dyDescent="0.25">
      <c r="C66" s="233" t="s">
        <v>9</v>
      </c>
      <c r="D66" s="300">
        <v>97</v>
      </c>
      <c r="E66" s="302">
        <v>132</v>
      </c>
      <c r="F66" s="286">
        <f t="shared" si="2"/>
        <v>0.36082474226804129</v>
      </c>
      <c r="G66" s="302">
        <v>109</v>
      </c>
      <c r="H66" s="285">
        <f t="shared" si="3"/>
        <v>-0.1742424242424242</v>
      </c>
      <c r="I66" s="243">
        <v>149</v>
      </c>
      <c r="J66" s="286">
        <f t="shared" si="4"/>
        <v>0.3669724770642202</v>
      </c>
    </row>
    <row r="67" spans="3:10" ht="19.5" customHeight="1" x14ac:dyDescent="0.25">
      <c r="C67" s="233" t="s">
        <v>10</v>
      </c>
      <c r="D67" s="300">
        <v>103</v>
      </c>
      <c r="E67" s="302">
        <v>110</v>
      </c>
      <c r="F67" s="286">
        <f t="shared" si="2"/>
        <v>6.7961165048543659E-2</v>
      </c>
      <c r="G67" s="302">
        <v>126</v>
      </c>
      <c r="H67" s="285">
        <f t="shared" si="3"/>
        <v>0.1454545454545455</v>
      </c>
      <c r="I67" s="243">
        <v>102</v>
      </c>
      <c r="J67" s="286">
        <f t="shared" si="4"/>
        <v>-0.19047619047619047</v>
      </c>
    </row>
    <row r="68" spans="3:10" ht="19.5" customHeight="1" thickBot="1" x14ac:dyDescent="0.3">
      <c r="C68" s="234" t="s">
        <v>11</v>
      </c>
      <c r="D68" s="301">
        <v>162</v>
      </c>
      <c r="E68" s="303">
        <v>165</v>
      </c>
      <c r="F68" s="304">
        <f t="shared" si="2"/>
        <v>1.8518518518518601E-2</v>
      </c>
      <c r="G68" s="303">
        <v>172</v>
      </c>
      <c r="H68" s="305">
        <f t="shared" si="3"/>
        <v>4.2424242424242475E-2</v>
      </c>
      <c r="I68" s="245">
        <v>192</v>
      </c>
      <c r="J68" s="286">
        <f t="shared" si="4"/>
        <v>0.11627906976744184</v>
      </c>
    </row>
    <row r="69" spans="3:10" ht="24" customHeight="1" thickBot="1" x14ac:dyDescent="0.3">
      <c r="C69" s="235" t="s">
        <v>38</v>
      </c>
      <c r="D69" s="246">
        <f>SUM(D57:D68)</f>
        <v>1251</v>
      </c>
      <c r="E69" s="247">
        <f>SUM(E57:E68)</f>
        <v>1327</v>
      </c>
      <c r="F69" s="288">
        <f t="shared" si="2"/>
        <v>6.0751398880895202E-2</v>
      </c>
      <c r="G69" s="247">
        <f>SUM(G57:G68)</f>
        <v>1406</v>
      </c>
      <c r="H69" s="288">
        <f>+G69/E69-1</f>
        <v>5.9532780708364763E-2</v>
      </c>
      <c r="I69" s="247">
        <f>SUM(I57:I68)</f>
        <v>1493</v>
      </c>
      <c r="J69" s="114">
        <f>I69/SUMIF(I57:I68,"&lt;&gt;"&amp;"",G57:G68)-1</f>
        <v>6.1877667140824988E-2</v>
      </c>
    </row>
    <row r="70" spans="3:10" ht="21" customHeight="1" x14ac:dyDescent="0.25">
      <c r="C70" s="561"/>
    </row>
    <row r="71" spans="3:10" ht="18.75" customHeight="1" x14ac:dyDescent="0.25">
      <c r="C71" s="561" t="s">
        <v>85</v>
      </c>
    </row>
  </sheetData>
  <mergeCells count="8">
    <mergeCell ref="I55:J55"/>
    <mergeCell ref="B4:J5"/>
    <mergeCell ref="E7:F7"/>
    <mergeCell ref="G7:H7"/>
    <mergeCell ref="I7:J7"/>
    <mergeCell ref="B52:J53"/>
    <mergeCell ref="E55:F55"/>
    <mergeCell ref="G55:H55"/>
  </mergeCells>
  <conditionalFormatting sqref="F9:F21">
    <cfRule type="cellIs" dxfId="31" priority="22" operator="lessThan">
      <formula>0</formula>
    </cfRule>
  </conditionalFormatting>
  <conditionalFormatting sqref="H9:H21">
    <cfRule type="cellIs" dxfId="30" priority="21" operator="lessThan">
      <formula>0</formula>
    </cfRule>
  </conditionalFormatting>
  <conditionalFormatting sqref="J9:J20">
    <cfRule type="cellIs" dxfId="29" priority="20" operator="lessThan">
      <formula>0</formula>
    </cfRule>
  </conditionalFormatting>
  <conditionalFormatting sqref="J21">
    <cfRule type="cellIs" dxfId="28" priority="14" operator="lessThan">
      <formula>0</formula>
    </cfRule>
  </conditionalFormatting>
  <conditionalFormatting sqref="F57:F69">
    <cfRule type="cellIs" dxfId="27" priority="5" operator="lessThan">
      <formula>0</formula>
    </cfRule>
  </conditionalFormatting>
  <conditionalFormatting sqref="H57:H69">
    <cfRule type="cellIs" dxfId="26" priority="4" operator="lessThan">
      <formula>0</formula>
    </cfRule>
  </conditionalFormatting>
  <conditionalFormatting sqref="J58:J68">
    <cfRule type="cellIs" dxfId="25" priority="3" operator="lessThan">
      <formula>0</formula>
    </cfRule>
  </conditionalFormatting>
  <conditionalFormatting sqref="J57">
    <cfRule type="cellIs" dxfId="24" priority="2" operator="lessThan">
      <formula>0</formula>
    </cfRule>
  </conditionalFormatting>
  <conditionalFormatting sqref="J69">
    <cfRule type="cellIs" dxfId="23" priority="1" operator="lessThan">
      <formula>0</formula>
    </cfRule>
  </conditionalFormatting>
  <pageMargins left="0.59055118110236227" right="0.39370078740157483" top="0.78740157480314965" bottom="0.74803149606299213" header="0.31496062992125984" footer="0.31496062992125984"/>
  <pageSetup paperSize="9" scale="89" fitToHeight="0" orientation="portrait" r:id="rId1"/>
  <rowBreaks count="1" manualBreakCount="1">
    <brk id="47" max="10" man="1"/>
  </rowBreaks>
  <ignoredErrors>
    <ignoredError sqref="H21 F21"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K71"/>
  <sheetViews>
    <sheetView showGridLines="0" zoomScaleNormal="100" workbookViewId="0">
      <selection activeCell="I68" sqref="I68"/>
    </sheetView>
  </sheetViews>
  <sheetFormatPr baseColWidth="10" defaultRowHeight="15" x14ac:dyDescent="0.25"/>
  <cols>
    <col min="1" max="1" width="3" customWidth="1"/>
    <col min="2" max="2" width="2.28515625" customWidth="1"/>
    <col min="3" max="3" width="13.28515625" customWidth="1"/>
    <col min="4" max="4" width="12.7109375" customWidth="1"/>
    <col min="5" max="5" width="12.42578125" customWidth="1"/>
    <col min="6" max="6" width="11.28515625" customWidth="1"/>
    <col min="7" max="7" width="12" customWidth="1"/>
    <col min="8" max="8" width="11.42578125" customWidth="1"/>
    <col min="9" max="10" width="11.7109375" customWidth="1"/>
    <col min="11" max="11" width="2.42578125" customWidth="1"/>
  </cols>
  <sheetData>
    <row r="1" spans="1:11" ht="20.100000000000001" customHeight="1" x14ac:dyDescent="0.25"/>
    <row r="2" spans="1:11" ht="20.100000000000001" customHeight="1" x14ac:dyDescent="0.25"/>
    <row r="3" spans="1:11" ht="28.5" customHeight="1" x14ac:dyDescent="0.25"/>
    <row r="4" spans="1:11" ht="24" customHeight="1" x14ac:dyDescent="0.25">
      <c r="A4" s="65"/>
      <c r="B4" s="786" t="s">
        <v>136</v>
      </c>
      <c r="C4" s="786"/>
      <c r="D4" s="786"/>
      <c r="E4" s="786"/>
      <c r="F4" s="786"/>
      <c r="G4" s="786"/>
      <c r="H4" s="786"/>
      <c r="I4" s="786"/>
      <c r="J4" s="786"/>
      <c r="K4" s="236"/>
    </row>
    <row r="5" spans="1:11" ht="20.100000000000001" customHeight="1" x14ac:dyDescent="0.25">
      <c r="A5" s="65"/>
      <c r="B5" s="786"/>
      <c r="C5" s="786"/>
      <c r="D5" s="786"/>
      <c r="E5" s="786"/>
      <c r="F5" s="786"/>
      <c r="G5" s="786"/>
      <c r="H5" s="786"/>
      <c r="I5" s="786"/>
      <c r="J5" s="786"/>
      <c r="K5" s="236"/>
    </row>
    <row r="6" spans="1:11" ht="20.25" customHeight="1" thickBot="1" x14ac:dyDescent="0.3"/>
    <row r="7" spans="1:11" ht="22.5" customHeight="1" thickBot="1" x14ac:dyDescent="0.3">
      <c r="C7" s="59"/>
      <c r="D7" s="308" t="s">
        <v>33</v>
      </c>
      <c r="E7" s="789" t="s">
        <v>34</v>
      </c>
      <c r="F7" s="790"/>
      <c r="G7" s="789" t="s">
        <v>58</v>
      </c>
      <c r="H7" s="790"/>
      <c r="I7" s="789" t="s">
        <v>264</v>
      </c>
      <c r="J7" s="790"/>
    </row>
    <row r="8" spans="1:11" ht="33.75" customHeight="1" thickBot="1" x14ac:dyDescent="0.3">
      <c r="B8" s="59"/>
      <c r="C8" s="187"/>
      <c r="D8" s="296" t="s">
        <v>137</v>
      </c>
      <c r="E8" s="306" t="s">
        <v>137</v>
      </c>
      <c r="F8" s="307" t="s">
        <v>229</v>
      </c>
      <c r="G8" s="306" t="s">
        <v>137</v>
      </c>
      <c r="H8" s="307" t="s">
        <v>229</v>
      </c>
      <c r="I8" s="306" t="s">
        <v>137</v>
      </c>
      <c r="J8" s="307" t="s">
        <v>230</v>
      </c>
      <c r="K8" s="237"/>
    </row>
    <row r="9" spans="1:11" ht="18.95" customHeight="1" x14ac:dyDescent="0.25">
      <c r="B9" s="59"/>
      <c r="C9" s="481" t="s">
        <v>0</v>
      </c>
      <c r="D9" s="249">
        <v>2089</v>
      </c>
      <c r="E9" s="250">
        <v>1650</v>
      </c>
      <c r="F9" s="289">
        <v>-0.21014839636189564</v>
      </c>
      <c r="G9" s="253">
        <v>1330</v>
      </c>
      <c r="H9" s="292">
        <v>-0.19393939393939397</v>
      </c>
      <c r="I9" s="253">
        <v>2331</v>
      </c>
      <c r="J9" s="292">
        <f>I9/G9-1</f>
        <v>0.75263157894736832</v>
      </c>
    </row>
    <row r="10" spans="1:11" ht="18.95" customHeight="1" x14ac:dyDescent="0.25">
      <c r="C10" s="482" t="s">
        <v>1</v>
      </c>
      <c r="D10" s="242">
        <v>2176</v>
      </c>
      <c r="E10" s="251">
        <v>1686</v>
      </c>
      <c r="F10" s="290">
        <v>-0.2251838235294118</v>
      </c>
      <c r="G10" s="243">
        <v>1224</v>
      </c>
      <c r="H10" s="286">
        <v>-0.27402135231316727</v>
      </c>
      <c r="I10" s="243">
        <v>2081</v>
      </c>
      <c r="J10" s="286">
        <f t="shared" ref="J10:J20" si="0">IF(I10="","",I10/G10-1)</f>
        <v>0.70016339869281041</v>
      </c>
    </row>
    <row r="11" spans="1:11" ht="18.95" customHeight="1" x14ac:dyDescent="0.25">
      <c r="C11" s="482" t="s">
        <v>2</v>
      </c>
      <c r="D11" s="242">
        <v>2265</v>
      </c>
      <c r="E11" s="251">
        <v>1765</v>
      </c>
      <c r="F11" s="290">
        <v>-0.22075055187637971</v>
      </c>
      <c r="G11" s="243">
        <v>1301</v>
      </c>
      <c r="H11" s="286">
        <v>-0.26288951841359776</v>
      </c>
      <c r="I11" s="243">
        <v>1800</v>
      </c>
      <c r="J11" s="286">
        <f t="shared" si="0"/>
        <v>0.38355111452728674</v>
      </c>
    </row>
    <row r="12" spans="1:11" ht="18.95" customHeight="1" x14ac:dyDescent="0.25">
      <c r="C12" s="482" t="s">
        <v>3</v>
      </c>
      <c r="D12" s="242">
        <v>2113</v>
      </c>
      <c r="E12" s="251">
        <v>1434</v>
      </c>
      <c r="F12" s="290">
        <v>-0.32134406057737819</v>
      </c>
      <c r="G12" s="243">
        <v>1025</v>
      </c>
      <c r="H12" s="286">
        <v>-0.28521617852161785</v>
      </c>
      <c r="I12" s="243">
        <v>1942</v>
      </c>
      <c r="J12" s="286">
        <f t="shared" si="0"/>
        <v>0.89463414634146332</v>
      </c>
    </row>
    <row r="13" spans="1:11" ht="18.95" customHeight="1" x14ac:dyDescent="0.25">
      <c r="C13" s="482" t="s">
        <v>4</v>
      </c>
      <c r="D13" s="242">
        <v>2199</v>
      </c>
      <c r="E13" s="251">
        <v>1723</v>
      </c>
      <c r="F13" s="290">
        <v>-0.21646202819463389</v>
      </c>
      <c r="G13" s="243">
        <v>1210</v>
      </c>
      <c r="H13" s="286">
        <v>-0.29773650609402202</v>
      </c>
      <c r="I13" s="243">
        <v>2045</v>
      </c>
      <c r="J13" s="286">
        <f t="shared" si="0"/>
        <v>0.69008264462809921</v>
      </c>
    </row>
    <row r="14" spans="1:11" ht="18.95" customHeight="1" x14ac:dyDescent="0.25">
      <c r="C14" s="482" t="s">
        <v>5</v>
      </c>
      <c r="D14" s="242">
        <v>2244</v>
      </c>
      <c r="E14" s="251">
        <v>1563</v>
      </c>
      <c r="F14" s="290">
        <v>-0.303475935828877</v>
      </c>
      <c r="G14" s="243">
        <v>1549</v>
      </c>
      <c r="H14" s="286">
        <v>-8.9571337172105192E-3</v>
      </c>
      <c r="I14" s="243">
        <v>1996</v>
      </c>
      <c r="J14" s="286">
        <f t="shared" si="0"/>
        <v>0.28857327307940617</v>
      </c>
    </row>
    <row r="15" spans="1:11" ht="18.95" customHeight="1" x14ac:dyDescent="0.25">
      <c r="C15" s="482" t="s">
        <v>6</v>
      </c>
      <c r="D15" s="242">
        <v>2239</v>
      </c>
      <c r="E15" s="251">
        <v>1456</v>
      </c>
      <c r="F15" s="290">
        <v>-0.3497096918267083</v>
      </c>
      <c r="G15" s="243">
        <v>1869</v>
      </c>
      <c r="H15" s="286">
        <v>0.28365384615384626</v>
      </c>
      <c r="I15" s="243">
        <v>1959</v>
      </c>
      <c r="J15" s="286">
        <f t="shared" si="0"/>
        <v>4.8154093097913409E-2</v>
      </c>
    </row>
    <row r="16" spans="1:11" ht="18.95" customHeight="1" x14ac:dyDescent="0.25">
      <c r="C16" s="482" t="s">
        <v>7</v>
      </c>
      <c r="D16" s="242">
        <v>1777</v>
      </c>
      <c r="E16" s="251">
        <v>1436</v>
      </c>
      <c r="F16" s="290">
        <v>-0.1918964546989308</v>
      </c>
      <c r="G16" s="243">
        <v>1977</v>
      </c>
      <c r="H16" s="286">
        <v>0.376740947075209</v>
      </c>
      <c r="I16" s="243">
        <v>1626</v>
      </c>
      <c r="J16" s="286">
        <f t="shared" si="0"/>
        <v>-0.17754172989377848</v>
      </c>
    </row>
    <row r="17" spans="3:10" ht="18.95" customHeight="1" x14ac:dyDescent="0.25">
      <c r="C17" s="482" t="s">
        <v>8</v>
      </c>
      <c r="D17" s="242">
        <v>2071</v>
      </c>
      <c r="E17" s="251">
        <v>1467</v>
      </c>
      <c r="F17" s="290">
        <v>-0.2916465475615645</v>
      </c>
      <c r="G17" s="243">
        <v>2408</v>
      </c>
      <c r="H17" s="286">
        <v>0.64144512610770277</v>
      </c>
      <c r="I17" s="243">
        <v>2045</v>
      </c>
      <c r="J17" s="286">
        <f t="shared" si="0"/>
        <v>-0.15074750830564787</v>
      </c>
    </row>
    <row r="18" spans="3:10" ht="18.95" customHeight="1" x14ac:dyDescent="0.25">
      <c r="C18" s="482" t="s">
        <v>9</v>
      </c>
      <c r="D18" s="242">
        <v>2015</v>
      </c>
      <c r="E18" s="251">
        <v>1503</v>
      </c>
      <c r="F18" s="290">
        <v>-0.25409429280397022</v>
      </c>
      <c r="G18" s="243">
        <v>2582</v>
      </c>
      <c r="H18" s="286">
        <v>0.71789753825681979</v>
      </c>
      <c r="I18" s="243">
        <v>2203</v>
      </c>
      <c r="J18" s="286">
        <f t="shared" si="0"/>
        <v>-0.14678543764523622</v>
      </c>
    </row>
    <row r="19" spans="3:10" ht="18.95" customHeight="1" x14ac:dyDescent="0.25">
      <c r="C19" s="482" t="s">
        <v>10</v>
      </c>
      <c r="D19" s="242">
        <v>2190</v>
      </c>
      <c r="E19" s="251">
        <v>1533</v>
      </c>
      <c r="F19" s="290">
        <v>-0.30000000000000004</v>
      </c>
      <c r="G19" s="243">
        <v>2561</v>
      </c>
      <c r="H19" s="286">
        <v>0.67058056099151986</v>
      </c>
      <c r="I19" s="243">
        <v>1887</v>
      </c>
      <c r="J19" s="286">
        <f t="shared" si="0"/>
        <v>-0.26317844591956263</v>
      </c>
    </row>
    <row r="20" spans="3:10" ht="18.95" customHeight="1" thickBot="1" x14ac:dyDescent="0.3">
      <c r="C20" s="483" t="s">
        <v>11</v>
      </c>
      <c r="D20" s="244">
        <v>1949</v>
      </c>
      <c r="E20" s="252">
        <v>1395</v>
      </c>
      <c r="F20" s="291">
        <v>-0.28424833247819392</v>
      </c>
      <c r="G20" s="245">
        <v>2049</v>
      </c>
      <c r="H20" s="287">
        <v>0.46881720430107521</v>
      </c>
      <c r="I20" s="245">
        <v>1858</v>
      </c>
      <c r="J20" s="287">
        <f t="shared" si="0"/>
        <v>-9.3216203025866307E-2</v>
      </c>
    </row>
    <row r="21" spans="3:10" ht="22.5" customHeight="1" thickBot="1" x14ac:dyDescent="0.3">
      <c r="C21" s="480" t="s">
        <v>38</v>
      </c>
      <c r="D21" s="246">
        <f>SUM(D9:D20)</f>
        <v>25327</v>
      </c>
      <c r="E21" s="247">
        <f>SUM(E9:E20)</f>
        <v>18611</v>
      </c>
      <c r="F21" s="114">
        <f t="shared" ref="F21" si="1">E21/D21-1</f>
        <v>-0.26517155604690645</v>
      </c>
      <c r="G21" s="247">
        <f>SUM(G9:G20)</f>
        <v>21085</v>
      </c>
      <c r="H21" s="114">
        <f t="shared" ref="H21" si="2">G21/E21-1</f>
        <v>0.1329321369082801</v>
      </c>
      <c r="I21" s="247">
        <f>SUM(I9:I20)</f>
        <v>23773</v>
      </c>
      <c r="J21" s="114">
        <f>I21/SUMIF(I9:I20,"&lt;&gt;"&amp;"",G9:G20)-1</f>
        <v>0.12748399336020877</v>
      </c>
    </row>
    <row r="22" spans="3:10" ht="21" customHeight="1" x14ac:dyDescent="0.25">
      <c r="C22" s="561"/>
    </row>
    <row r="23" spans="3:10" ht="18.95" customHeight="1" x14ac:dyDescent="0.25">
      <c r="C23" s="561" t="s">
        <v>85</v>
      </c>
    </row>
    <row r="24" spans="3:10" ht="15" customHeight="1" x14ac:dyDescent="0.25"/>
    <row r="25" spans="3:10" ht="15" customHeight="1" x14ac:dyDescent="0.25"/>
    <row r="26" spans="3:10" ht="15" customHeight="1" x14ac:dyDescent="0.25"/>
    <row r="27" spans="3:10" ht="15" customHeight="1" x14ac:dyDescent="0.25"/>
    <row r="28" spans="3:10" ht="15" customHeight="1" x14ac:dyDescent="0.25"/>
    <row r="29" spans="3:10" ht="15" customHeight="1" x14ac:dyDescent="0.25"/>
    <row r="30" spans="3:10" ht="15" customHeight="1" x14ac:dyDescent="0.25"/>
    <row r="31" spans="3:10" ht="15" customHeight="1" x14ac:dyDescent="0.25"/>
    <row r="32" spans="3:10"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51" spans="2:10" ht="20.25" customHeight="1" x14ac:dyDescent="0.25"/>
    <row r="52" spans="2:10" ht="15" customHeight="1" x14ac:dyDescent="0.25">
      <c r="B52" s="776" t="s">
        <v>179</v>
      </c>
      <c r="C52" s="776"/>
      <c r="D52" s="776"/>
      <c r="E52" s="776"/>
      <c r="F52" s="776"/>
      <c r="G52" s="776"/>
      <c r="H52" s="776"/>
      <c r="I52" s="776"/>
      <c r="J52" s="776"/>
    </row>
    <row r="53" spans="2:10" ht="22.5" customHeight="1" x14ac:dyDescent="0.25">
      <c r="B53" s="776"/>
      <c r="C53" s="776"/>
      <c r="D53" s="776"/>
      <c r="E53" s="776"/>
      <c r="F53" s="776"/>
      <c r="G53" s="776"/>
      <c r="H53" s="776"/>
      <c r="I53" s="776"/>
      <c r="J53" s="776"/>
    </row>
    <row r="54" spans="2:10" ht="22.5" customHeight="1" thickBot="1" x14ac:dyDescent="0.3"/>
    <row r="55" spans="2:10" ht="24" customHeight="1" thickBot="1" x14ac:dyDescent="0.3">
      <c r="D55" s="549">
        <v>2021</v>
      </c>
      <c r="E55" s="553">
        <v>2022</v>
      </c>
      <c r="F55" s="554"/>
      <c r="G55" s="553">
        <v>2023</v>
      </c>
      <c r="H55" s="555"/>
      <c r="I55" s="787">
        <v>2024</v>
      </c>
      <c r="J55" s="788"/>
    </row>
    <row r="56" spans="2:10" ht="33" customHeight="1" thickBot="1" x14ac:dyDescent="0.35">
      <c r="C56" s="352"/>
      <c r="D56" s="475" t="s">
        <v>231</v>
      </c>
      <c r="E56" s="663" t="s">
        <v>231</v>
      </c>
      <c r="F56" s="625" t="s">
        <v>229</v>
      </c>
      <c r="G56" s="663" t="s">
        <v>231</v>
      </c>
      <c r="H56" s="625" t="s">
        <v>229</v>
      </c>
      <c r="I56" s="663" t="s">
        <v>231</v>
      </c>
      <c r="J56" s="664" t="s">
        <v>230</v>
      </c>
    </row>
    <row r="57" spans="2:10" ht="18.75" customHeight="1" x14ac:dyDescent="0.25">
      <c r="C57" s="481" t="s">
        <v>0</v>
      </c>
      <c r="D57" s="550">
        <v>786</v>
      </c>
      <c r="E57" s="463">
        <v>1022</v>
      </c>
      <c r="F57" s="321">
        <f t="shared" ref="F57:F69" si="3">+(E57/D57-1)</f>
        <v>0.30025445292620856</v>
      </c>
      <c r="G57" s="463">
        <v>672</v>
      </c>
      <c r="H57" s="321">
        <f t="shared" ref="H57:H69" si="4">+(G57/E57-1)</f>
        <v>-0.34246575342465757</v>
      </c>
      <c r="I57" s="463">
        <v>458</v>
      </c>
      <c r="J57" s="321">
        <f t="shared" ref="J57:J66" si="5">IF(I57="","",I57/G57-1)</f>
        <v>-0.31845238095238093</v>
      </c>
    </row>
    <row r="58" spans="2:10" ht="18.75" customHeight="1" x14ac:dyDescent="0.25">
      <c r="C58" s="482" t="s">
        <v>1</v>
      </c>
      <c r="D58" s="551">
        <v>2001</v>
      </c>
      <c r="E58" s="459">
        <v>2456</v>
      </c>
      <c r="F58" s="322">
        <f t="shared" si="3"/>
        <v>0.22738630684657668</v>
      </c>
      <c r="G58" s="459">
        <v>937</v>
      </c>
      <c r="H58" s="322">
        <f t="shared" si="4"/>
        <v>-0.61848534201954397</v>
      </c>
      <c r="I58" s="459">
        <v>1322</v>
      </c>
      <c r="J58" s="321">
        <f t="shared" si="5"/>
        <v>0.41088580576307354</v>
      </c>
    </row>
    <row r="59" spans="2:10" ht="18.75" customHeight="1" x14ac:dyDescent="0.25">
      <c r="C59" s="482" t="s">
        <v>2</v>
      </c>
      <c r="D59" s="551">
        <v>2665</v>
      </c>
      <c r="E59" s="459">
        <v>4312</v>
      </c>
      <c r="F59" s="321">
        <f t="shared" si="3"/>
        <v>0.6180112570356473</v>
      </c>
      <c r="G59" s="459">
        <v>1527</v>
      </c>
      <c r="H59" s="321">
        <f t="shared" si="4"/>
        <v>-0.6458719851576995</v>
      </c>
      <c r="I59" s="459">
        <v>2617</v>
      </c>
      <c r="J59" s="321">
        <f t="shared" si="5"/>
        <v>0.71381794368041906</v>
      </c>
    </row>
    <row r="60" spans="2:10" ht="18.75" customHeight="1" x14ac:dyDescent="0.25">
      <c r="C60" s="482" t="s">
        <v>3</v>
      </c>
      <c r="D60" s="551">
        <v>2286</v>
      </c>
      <c r="E60" s="459">
        <v>3457</v>
      </c>
      <c r="F60" s="322">
        <f t="shared" si="3"/>
        <v>0.51224846894138243</v>
      </c>
      <c r="G60" s="459">
        <v>1390</v>
      </c>
      <c r="H60" s="322">
        <f t="shared" si="4"/>
        <v>-0.59791726930864919</v>
      </c>
      <c r="I60" s="459">
        <v>3294</v>
      </c>
      <c r="J60" s="321">
        <f t="shared" si="5"/>
        <v>1.3697841726618707</v>
      </c>
    </row>
    <row r="61" spans="2:10" ht="18.75" customHeight="1" x14ac:dyDescent="0.25">
      <c r="C61" s="482" t="s">
        <v>4</v>
      </c>
      <c r="D61" s="551">
        <v>2310</v>
      </c>
      <c r="E61" s="459">
        <v>3160</v>
      </c>
      <c r="F61" s="322">
        <f t="shared" si="3"/>
        <v>0.36796536796536805</v>
      </c>
      <c r="G61" s="459">
        <v>1355</v>
      </c>
      <c r="H61" s="322">
        <f t="shared" si="4"/>
        <v>-0.57120253164556956</v>
      </c>
      <c r="I61" s="459">
        <v>2697</v>
      </c>
      <c r="J61" s="321">
        <f t="shared" si="5"/>
        <v>0.9904059040590405</v>
      </c>
    </row>
    <row r="62" spans="2:10" ht="18.75" customHeight="1" x14ac:dyDescent="0.25">
      <c r="C62" s="482" t="s">
        <v>5</v>
      </c>
      <c r="D62" s="551">
        <v>3344</v>
      </c>
      <c r="E62" s="459">
        <v>1524</v>
      </c>
      <c r="F62" s="322">
        <f t="shared" si="3"/>
        <v>-0.54425837320574155</v>
      </c>
      <c r="G62" s="459">
        <v>1442</v>
      </c>
      <c r="H62" s="322">
        <f t="shared" si="4"/>
        <v>-5.3805774278215202E-2</v>
      </c>
      <c r="I62" s="459">
        <v>3044</v>
      </c>
      <c r="J62" s="321">
        <f t="shared" si="5"/>
        <v>1.1109570041608876</v>
      </c>
    </row>
    <row r="63" spans="2:10" ht="18.75" customHeight="1" x14ac:dyDescent="0.25">
      <c r="C63" s="482" t="s">
        <v>6</v>
      </c>
      <c r="D63" s="551">
        <v>2656</v>
      </c>
      <c r="E63" s="459">
        <v>920</v>
      </c>
      <c r="F63" s="321">
        <f t="shared" si="3"/>
        <v>-0.65361445783132532</v>
      </c>
      <c r="G63" s="459">
        <v>907</v>
      </c>
      <c r="H63" s="321">
        <f t="shared" si="4"/>
        <v>-1.413043478260867E-2</v>
      </c>
      <c r="I63" s="459">
        <v>1151</v>
      </c>
      <c r="J63" s="321">
        <f t="shared" si="5"/>
        <v>0.26901874310915108</v>
      </c>
    </row>
    <row r="64" spans="2:10" ht="18.75" customHeight="1" x14ac:dyDescent="0.25">
      <c r="C64" s="482" t="s">
        <v>7</v>
      </c>
      <c r="D64" s="551">
        <v>1052</v>
      </c>
      <c r="E64" s="459">
        <v>623</v>
      </c>
      <c r="F64" s="322">
        <f t="shared" si="3"/>
        <v>-0.40779467680608361</v>
      </c>
      <c r="G64" s="459">
        <v>521</v>
      </c>
      <c r="H64" s="322">
        <f t="shared" si="4"/>
        <v>-0.1637239165329053</v>
      </c>
      <c r="I64" s="459">
        <v>720</v>
      </c>
      <c r="J64" s="321">
        <f t="shared" si="5"/>
        <v>0.38195777351247595</v>
      </c>
    </row>
    <row r="65" spans="3:10" ht="18.75" customHeight="1" x14ac:dyDescent="0.25">
      <c r="C65" s="482" t="s">
        <v>8</v>
      </c>
      <c r="D65" s="551">
        <v>2154</v>
      </c>
      <c r="E65" s="459">
        <v>1068</v>
      </c>
      <c r="F65" s="322">
        <f t="shared" si="3"/>
        <v>-0.50417827298050133</v>
      </c>
      <c r="G65" s="459">
        <v>922</v>
      </c>
      <c r="H65" s="322">
        <f t="shared" si="4"/>
        <v>-0.13670411985018727</v>
      </c>
      <c r="I65" s="459">
        <v>1336</v>
      </c>
      <c r="J65" s="321">
        <f t="shared" si="5"/>
        <v>0.44902386117136661</v>
      </c>
    </row>
    <row r="66" spans="3:10" ht="18.75" customHeight="1" x14ac:dyDescent="0.25">
      <c r="C66" s="482" t="s">
        <v>9</v>
      </c>
      <c r="D66" s="551">
        <v>4862</v>
      </c>
      <c r="E66" s="459">
        <v>2245</v>
      </c>
      <c r="F66" s="322">
        <f t="shared" si="3"/>
        <v>-0.53825586178527351</v>
      </c>
      <c r="G66" s="459">
        <v>2082</v>
      </c>
      <c r="H66" s="322">
        <f t="shared" si="4"/>
        <v>-7.2605790645879686E-2</v>
      </c>
      <c r="I66" s="459">
        <v>4045</v>
      </c>
      <c r="J66" s="321">
        <f t="shared" si="5"/>
        <v>0.94284341978866482</v>
      </c>
    </row>
    <row r="67" spans="3:10" ht="18.75" customHeight="1" x14ac:dyDescent="0.25">
      <c r="C67" s="482" t="s">
        <v>10</v>
      </c>
      <c r="D67" s="551">
        <v>4964</v>
      </c>
      <c r="E67" s="459">
        <v>2455</v>
      </c>
      <c r="F67" s="321">
        <f t="shared" si="3"/>
        <v>-0.50543916196615635</v>
      </c>
      <c r="G67" s="460">
        <v>2123</v>
      </c>
      <c r="H67" s="321">
        <f t="shared" si="4"/>
        <v>-0.13523421588594708</v>
      </c>
      <c r="I67" s="460">
        <v>4802</v>
      </c>
      <c r="J67" s="321">
        <f>IF(I67="","",I67/G67-1)</f>
        <v>1.2618935468676402</v>
      </c>
    </row>
    <row r="68" spans="3:10" ht="18.75" customHeight="1" thickBot="1" x14ac:dyDescent="0.3">
      <c r="C68" s="556" t="s">
        <v>11</v>
      </c>
      <c r="D68" s="552">
        <v>3250</v>
      </c>
      <c r="E68" s="460">
        <v>1171</v>
      </c>
      <c r="F68" s="324">
        <f t="shared" si="3"/>
        <v>-0.63969230769230767</v>
      </c>
      <c r="G68" s="460">
        <v>922</v>
      </c>
      <c r="H68" s="324">
        <f t="shared" si="4"/>
        <v>-0.21263877028181044</v>
      </c>
      <c r="I68" s="460">
        <v>2183</v>
      </c>
      <c r="J68" s="324">
        <f>IF(I68="","",I68/G68-1)</f>
        <v>1.3676789587852496</v>
      </c>
    </row>
    <row r="69" spans="3:10" ht="23.25" customHeight="1" thickBot="1" x14ac:dyDescent="0.3">
      <c r="C69" s="480" t="s">
        <v>38</v>
      </c>
      <c r="D69" s="485">
        <f>SUM(D57:D68)</f>
        <v>32330</v>
      </c>
      <c r="E69" s="461">
        <f>SUM(E57:E68)</f>
        <v>24413</v>
      </c>
      <c r="F69" s="325">
        <f t="shared" si="3"/>
        <v>-0.24488091555830493</v>
      </c>
      <c r="G69" s="461">
        <f>SUM(G57:G68)</f>
        <v>14800</v>
      </c>
      <c r="H69" s="325">
        <f t="shared" si="4"/>
        <v>-0.39376561667963794</v>
      </c>
      <c r="I69" s="461">
        <f>SUM(I57:I68)</f>
        <v>27669</v>
      </c>
      <c r="J69" s="462">
        <f>I69/SUMIF(I57:I68,"&lt;&gt;"&amp;"",G57:G68)-1</f>
        <v>0.869527027027027</v>
      </c>
    </row>
    <row r="70" spans="3:10" ht="24.75" customHeight="1" x14ac:dyDescent="0.25">
      <c r="C70" s="561"/>
    </row>
    <row r="71" spans="3:10" ht="18" customHeight="1" x14ac:dyDescent="0.25">
      <c r="C71" s="561" t="s">
        <v>85</v>
      </c>
    </row>
  </sheetData>
  <mergeCells count="6">
    <mergeCell ref="B4:J5"/>
    <mergeCell ref="I55:J55"/>
    <mergeCell ref="B52:J53"/>
    <mergeCell ref="E7:F7"/>
    <mergeCell ref="G7:H7"/>
    <mergeCell ref="I7:J7"/>
  </mergeCells>
  <conditionalFormatting sqref="F9:F20">
    <cfRule type="cellIs" dxfId="22" priority="20" operator="lessThan">
      <formula>0</formula>
    </cfRule>
  </conditionalFormatting>
  <conditionalFormatting sqref="H9:H20">
    <cfRule type="cellIs" dxfId="21" priority="19" operator="lessThan">
      <formula>0</formula>
    </cfRule>
  </conditionalFormatting>
  <conditionalFormatting sqref="J10:J20">
    <cfRule type="cellIs" dxfId="20" priority="18" operator="lessThan">
      <formula>0</formula>
    </cfRule>
  </conditionalFormatting>
  <conditionalFormatting sqref="J9">
    <cfRule type="cellIs" dxfId="19" priority="16" operator="lessThan">
      <formula>0</formula>
    </cfRule>
  </conditionalFormatting>
  <conditionalFormatting sqref="J21">
    <cfRule type="cellIs" dxfId="18" priority="13" operator="lessThan">
      <formula>0</formula>
    </cfRule>
  </conditionalFormatting>
  <conditionalFormatting sqref="H21">
    <cfRule type="cellIs" dxfId="17" priority="12" operator="lessThan">
      <formula>0</formula>
    </cfRule>
  </conditionalFormatting>
  <conditionalFormatting sqref="F21">
    <cfRule type="cellIs" dxfId="16" priority="11" operator="lessThan">
      <formula>0</formula>
    </cfRule>
  </conditionalFormatting>
  <conditionalFormatting sqref="J69">
    <cfRule type="cellIs" dxfId="15" priority="1" operator="lessThan">
      <formula>0</formula>
    </cfRule>
  </conditionalFormatting>
  <conditionalFormatting sqref="F57:F69">
    <cfRule type="cellIs" dxfId="14" priority="5" operator="lessThan">
      <formula>0</formula>
    </cfRule>
  </conditionalFormatting>
  <conditionalFormatting sqref="H57:H68">
    <cfRule type="cellIs" dxfId="13" priority="4" operator="lessThan">
      <formula>0</formula>
    </cfRule>
  </conditionalFormatting>
  <conditionalFormatting sqref="J57:J68">
    <cfRule type="cellIs" dxfId="12" priority="3" operator="lessThan">
      <formula>0</formula>
    </cfRule>
  </conditionalFormatting>
  <conditionalFormatting sqref="H69">
    <cfRule type="cellIs" dxfId="11" priority="2" operator="lessThan">
      <formula>0</formula>
    </cfRule>
  </conditionalFormatting>
  <pageMargins left="0.59055118110236227" right="0.39370078740157483" top="0.78740157480314965" bottom="0.74803149606299213" header="0.31496062992125984" footer="0.31496062992125984"/>
  <pageSetup paperSize="9" scale="88" fitToHeight="0" orientation="portrait" r:id="rId1"/>
  <rowBreaks count="1" manualBreakCount="1">
    <brk id="47"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T71"/>
  <sheetViews>
    <sheetView showGridLines="0" zoomScaleNormal="100" workbookViewId="0"/>
  </sheetViews>
  <sheetFormatPr baseColWidth="10" defaultRowHeight="15" x14ac:dyDescent="0.25"/>
  <cols>
    <col min="1" max="1" width="2.5703125" customWidth="1"/>
    <col min="2" max="2" width="13.28515625" customWidth="1"/>
    <col min="3" max="3" width="12.5703125" customWidth="1"/>
    <col min="4" max="4" width="12.28515625" customWidth="1"/>
    <col min="5" max="8" width="12" customWidth="1"/>
    <col min="9" max="9" width="11.42578125" customWidth="1"/>
    <col min="10" max="10" width="1.85546875" customWidth="1"/>
    <col min="11" max="11" width="20.42578125" customWidth="1"/>
    <col min="12" max="12" width="10.7109375" customWidth="1"/>
    <col min="13" max="19" width="12" customWidth="1"/>
    <col min="20" max="20" width="3" customWidth="1"/>
  </cols>
  <sheetData>
    <row r="1" spans="1:20" ht="20.100000000000001" customHeight="1" x14ac:dyDescent="0.25"/>
    <row r="2" spans="1:20" ht="20.100000000000001" customHeight="1" x14ac:dyDescent="0.25">
      <c r="E2" s="36"/>
    </row>
    <row r="3" spans="1:20" ht="20.100000000000001" customHeight="1" x14ac:dyDescent="0.25"/>
    <row r="4" spans="1:20" ht="20.100000000000001" customHeight="1" x14ac:dyDescent="0.25">
      <c r="A4" s="65"/>
      <c r="B4" s="791" t="s">
        <v>52</v>
      </c>
      <c r="C4" s="791"/>
      <c r="D4" s="791"/>
      <c r="E4" s="791"/>
      <c r="F4" s="791"/>
      <c r="G4" s="791"/>
      <c r="H4" s="791"/>
      <c r="I4" s="791"/>
      <c r="J4" s="254"/>
      <c r="K4" s="254"/>
    </row>
    <row r="5" spans="1:20" ht="21.75" customHeight="1" x14ac:dyDescent="0.25">
      <c r="A5" s="254"/>
      <c r="B5" s="791"/>
      <c r="C5" s="791"/>
      <c r="D5" s="791"/>
      <c r="E5" s="791"/>
      <c r="F5" s="791"/>
      <c r="G5" s="791"/>
      <c r="H5" s="791"/>
      <c r="I5" s="791"/>
      <c r="J5" s="254"/>
      <c r="K5" s="254"/>
    </row>
    <row r="6" spans="1:20" s="65" customFormat="1" ht="20.100000000000001" customHeight="1" thickBot="1" x14ac:dyDescent="0.3">
      <c r="A6" s="64"/>
      <c r="B6" s="64"/>
      <c r="C6" s="64"/>
      <c r="D6" s="64"/>
      <c r="E6" s="64"/>
      <c r="F6" s="64"/>
      <c r="G6" s="64"/>
      <c r="H6" s="64"/>
      <c r="I6" s="64"/>
      <c r="J6" s="64"/>
      <c r="K6" s="64"/>
      <c r="T6"/>
    </row>
    <row r="7" spans="1:20" ht="24" customHeight="1" thickBot="1" x14ac:dyDescent="0.3">
      <c r="C7" s="100">
        <v>2021</v>
      </c>
      <c r="D7" s="795">
        <v>2022</v>
      </c>
      <c r="E7" s="796"/>
      <c r="F7" s="795">
        <v>2023</v>
      </c>
      <c r="G7" s="796"/>
      <c r="H7" s="795">
        <v>2024</v>
      </c>
      <c r="I7" s="796"/>
    </row>
    <row r="8" spans="1:20" ht="30" customHeight="1" thickBot="1" x14ac:dyDescent="0.3">
      <c r="C8" s="255" t="s">
        <v>232</v>
      </c>
      <c r="D8" s="255" t="s">
        <v>232</v>
      </c>
      <c r="E8" s="256" t="s">
        <v>229</v>
      </c>
      <c r="F8" s="255" t="s">
        <v>232</v>
      </c>
      <c r="G8" s="256" t="s">
        <v>229</v>
      </c>
      <c r="H8" s="255" t="s">
        <v>232</v>
      </c>
      <c r="I8" s="256" t="s">
        <v>126</v>
      </c>
    </row>
    <row r="9" spans="1:20" ht="19.5" customHeight="1" x14ac:dyDescent="0.25">
      <c r="B9" s="584" t="s">
        <v>0</v>
      </c>
      <c r="C9" s="257">
        <v>136</v>
      </c>
      <c r="D9" s="257">
        <v>103</v>
      </c>
      <c r="E9" s="140">
        <f>D9/C9-1</f>
        <v>-0.24264705882352944</v>
      </c>
      <c r="F9" s="257">
        <v>160</v>
      </c>
      <c r="G9" s="140">
        <f>F9/D9-1</f>
        <v>0.55339805825242716</v>
      </c>
      <c r="H9" s="261">
        <v>140</v>
      </c>
      <c r="I9" s="140">
        <f>H9/F9-1</f>
        <v>-0.125</v>
      </c>
    </row>
    <row r="10" spans="1:20" ht="19.5" customHeight="1" x14ac:dyDescent="0.25">
      <c r="B10" s="585" t="s">
        <v>1</v>
      </c>
      <c r="C10" s="257">
        <v>142</v>
      </c>
      <c r="D10" s="257">
        <v>121</v>
      </c>
      <c r="E10" s="140">
        <f t="shared" ref="E10:E21" si="0">D10/C10-1</f>
        <v>-0.147887323943662</v>
      </c>
      <c r="F10" s="257">
        <v>186</v>
      </c>
      <c r="G10" s="140">
        <f t="shared" ref="G10:G21" si="1">F10/D10-1</f>
        <v>0.53719008264462809</v>
      </c>
      <c r="H10" s="261">
        <v>173</v>
      </c>
      <c r="I10" s="140">
        <f t="shared" ref="I10:I20" si="2">IF(H10="","",H10/F10-1)</f>
        <v>-6.9892473118279619E-2</v>
      </c>
    </row>
    <row r="11" spans="1:20" ht="19.5" customHeight="1" x14ac:dyDescent="0.25">
      <c r="B11" s="585" t="s">
        <v>2</v>
      </c>
      <c r="C11" s="257">
        <v>209</v>
      </c>
      <c r="D11" s="257">
        <v>185</v>
      </c>
      <c r="E11" s="140">
        <f t="shared" si="0"/>
        <v>-0.11483253588516751</v>
      </c>
      <c r="F11" s="257">
        <v>196</v>
      </c>
      <c r="G11" s="140">
        <f t="shared" si="1"/>
        <v>5.9459459459459518E-2</v>
      </c>
      <c r="H11" s="261">
        <v>144</v>
      </c>
      <c r="I11" s="140">
        <f t="shared" si="2"/>
        <v>-0.26530612244897955</v>
      </c>
    </row>
    <row r="12" spans="1:20" ht="19.5" customHeight="1" x14ac:dyDescent="0.25">
      <c r="B12" s="585" t="s">
        <v>3</v>
      </c>
      <c r="C12" s="257">
        <v>155</v>
      </c>
      <c r="D12" s="257">
        <v>162</v>
      </c>
      <c r="E12" s="140">
        <f t="shared" si="0"/>
        <v>4.5161290322580649E-2</v>
      </c>
      <c r="F12" s="257">
        <v>161</v>
      </c>
      <c r="G12" s="140">
        <f t="shared" si="1"/>
        <v>-6.1728395061728669E-3</v>
      </c>
      <c r="H12" s="261">
        <v>103</v>
      </c>
      <c r="I12" s="140">
        <f t="shared" si="2"/>
        <v>-0.36024844720496896</v>
      </c>
    </row>
    <row r="13" spans="1:20" ht="19.5" customHeight="1" x14ac:dyDescent="0.25">
      <c r="B13" s="585" t="s">
        <v>4</v>
      </c>
      <c r="C13" s="257">
        <v>206</v>
      </c>
      <c r="D13" s="257">
        <v>166</v>
      </c>
      <c r="E13" s="140">
        <f t="shared" si="0"/>
        <v>-0.19417475728155342</v>
      </c>
      <c r="F13" s="257">
        <v>166</v>
      </c>
      <c r="G13" s="140">
        <f t="shared" si="1"/>
        <v>0</v>
      </c>
      <c r="H13" s="261">
        <v>153</v>
      </c>
      <c r="I13" s="140">
        <f t="shared" si="2"/>
        <v>-7.8313253012048167E-2</v>
      </c>
    </row>
    <row r="14" spans="1:20" ht="19.5" customHeight="1" x14ac:dyDescent="0.25">
      <c r="B14" s="585" t="s">
        <v>5</v>
      </c>
      <c r="C14" s="257">
        <v>175</v>
      </c>
      <c r="D14" s="257">
        <v>260</v>
      </c>
      <c r="E14" s="140">
        <f t="shared" si="0"/>
        <v>0.48571428571428577</v>
      </c>
      <c r="F14" s="257">
        <v>182</v>
      </c>
      <c r="G14" s="140">
        <f t="shared" si="1"/>
        <v>-0.30000000000000004</v>
      </c>
      <c r="H14" s="261">
        <v>195</v>
      </c>
      <c r="I14" s="140">
        <f t="shared" si="2"/>
        <v>7.1428571428571397E-2</v>
      </c>
    </row>
    <row r="15" spans="1:20" ht="19.5" customHeight="1" x14ac:dyDescent="0.25">
      <c r="B15" s="585" t="s">
        <v>6</v>
      </c>
      <c r="C15" s="257">
        <v>190</v>
      </c>
      <c r="D15" s="257">
        <v>206</v>
      </c>
      <c r="E15" s="140">
        <f t="shared" si="0"/>
        <v>8.4210526315789513E-2</v>
      </c>
      <c r="F15" s="257">
        <v>190</v>
      </c>
      <c r="G15" s="140">
        <f t="shared" si="1"/>
        <v>-7.7669902912621325E-2</v>
      </c>
      <c r="H15" s="261">
        <v>229</v>
      </c>
      <c r="I15" s="140">
        <f t="shared" si="2"/>
        <v>0.20526315789473681</v>
      </c>
    </row>
    <row r="16" spans="1:20" ht="19.5" customHeight="1" x14ac:dyDescent="0.25">
      <c r="B16" s="585" t="s">
        <v>7</v>
      </c>
      <c r="C16" s="257">
        <v>163</v>
      </c>
      <c r="D16" s="257">
        <v>155</v>
      </c>
      <c r="E16" s="140">
        <f t="shared" si="0"/>
        <v>-4.9079754601227044E-2</v>
      </c>
      <c r="F16" s="257">
        <v>159</v>
      </c>
      <c r="G16" s="140">
        <f t="shared" si="1"/>
        <v>2.5806451612903292E-2</v>
      </c>
      <c r="H16" s="261">
        <v>113</v>
      </c>
      <c r="I16" s="140">
        <f t="shared" si="2"/>
        <v>-0.28930817610062898</v>
      </c>
    </row>
    <row r="17" spans="1:19" ht="19.5" customHeight="1" x14ac:dyDescent="0.25">
      <c r="B17" s="585" t="s">
        <v>8</v>
      </c>
      <c r="C17" s="257">
        <v>155</v>
      </c>
      <c r="D17" s="257">
        <v>168</v>
      </c>
      <c r="E17" s="140">
        <f t="shared" si="0"/>
        <v>8.3870967741935587E-2</v>
      </c>
      <c r="F17" s="257">
        <v>117</v>
      </c>
      <c r="G17" s="140">
        <f t="shared" si="1"/>
        <v>-0.3035714285714286</v>
      </c>
      <c r="H17" s="261">
        <v>97</v>
      </c>
      <c r="I17" s="140">
        <f t="shared" si="2"/>
        <v>-0.17094017094017089</v>
      </c>
    </row>
    <row r="18" spans="1:19" ht="19.5" customHeight="1" x14ac:dyDescent="0.25">
      <c r="B18" s="585" t="s">
        <v>9</v>
      </c>
      <c r="C18" s="257">
        <v>136</v>
      </c>
      <c r="D18" s="257">
        <v>198</v>
      </c>
      <c r="E18" s="140">
        <f t="shared" si="0"/>
        <v>0.45588235294117641</v>
      </c>
      <c r="F18" s="257">
        <v>169</v>
      </c>
      <c r="G18" s="140">
        <f t="shared" si="1"/>
        <v>-0.14646464646464652</v>
      </c>
      <c r="H18" s="261">
        <v>115</v>
      </c>
      <c r="I18" s="140">
        <f t="shared" si="2"/>
        <v>-0.31952662721893488</v>
      </c>
    </row>
    <row r="19" spans="1:19" ht="19.5" customHeight="1" x14ac:dyDescent="0.25">
      <c r="B19" s="585" t="s">
        <v>10</v>
      </c>
      <c r="C19" s="257">
        <v>139</v>
      </c>
      <c r="D19" s="257">
        <v>145</v>
      </c>
      <c r="E19" s="140">
        <f t="shared" si="0"/>
        <v>4.3165467625899234E-2</v>
      </c>
      <c r="F19" s="257">
        <v>155</v>
      </c>
      <c r="G19" s="140">
        <f t="shared" si="1"/>
        <v>6.8965517241379226E-2</v>
      </c>
      <c r="H19" s="261">
        <v>144</v>
      </c>
      <c r="I19" s="140">
        <f t="shared" si="2"/>
        <v>-7.096774193548383E-2</v>
      </c>
    </row>
    <row r="20" spans="1:19" ht="19.5" customHeight="1" thickBot="1" x14ac:dyDescent="0.3">
      <c r="B20" s="586" t="s">
        <v>11</v>
      </c>
      <c r="C20" s="258">
        <v>156</v>
      </c>
      <c r="D20" s="258">
        <v>174</v>
      </c>
      <c r="E20" s="142">
        <f t="shared" si="0"/>
        <v>0.11538461538461542</v>
      </c>
      <c r="F20" s="258">
        <v>142</v>
      </c>
      <c r="G20" s="142">
        <f t="shared" si="1"/>
        <v>-0.18390804597701149</v>
      </c>
      <c r="H20" s="262">
        <v>145</v>
      </c>
      <c r="I20" s="142">
        <f t="shared" si="2"/>
        <v>2.1126760563380254E-2</v>
      </c>
    </row>
    <row r="21" spans="1:19" ht="24" customHeight="1" thickBot="1" x14ac:dyDescent="0.3">
      <c r="B21" s="587" t="s">
        <v>38</v>
      </c>
      <c r="C21" s="259">
        <f>SUM(C9:C20)</f>
        <v>1962</v>
      </c>
      <c r="D21" s="260">
        <f>SUM(D9:D20)</f>
        <v>2043</v>
      </c>
      <c r="E21" s="114">
        <f t="shared" si="0"/>
        <v>4.1284403669724856E-2</v>
      </c>
      <c r="F21" s="260">
        <f>SUM(F9:F20)</f>
        <v>1983</v>
      </c>
      <c r="G21" s="114">
        <f t="shared" si="1"/>
        <v>-2.9368575624082238E-2</v>
      </c>
      <c r="H21" s="260">
        <f>SUM(H9:H20)</f>
        <v>1751</v>
      </c>
      <c r="I21" s="114">
        <f>H21/SUMIF(H9:H20,"&lt;&gt;"&amp;"",F9:F20)-1</f>
        <v>-0.11699445284921839</v>
      </c>
    </row>
    <row r="22" spans="1:19" ht="24" customHeight="1" x14ac:dyDescent="0.25">
      <c r="B22" s="42"/>
      <c r="F22" s="34"/>
      <c r="H22" s="34"/>
    </row>
    <row r="23" spans="1:19" ht="21" customHeight="1" x14ac:dyDescent="0.25">
      <c r="A23" s="341"/>
      <c r="B23" s="42" t="s">
        <v>45</v>
      </c>
    </row>
    <row r="24" spans="1:19" ht="20.25" x14ac:dyDescent="0.25">
      <c r="A24" s="341"/>
      <c r="P24" s="61"/>
    </row>
    <row r="25" spans="1:19" ht="20.25" x14ac:dyDescent="0.3">
      <c r="P25" s="62"/>
      <c r="S25" s="63"/>
    </row>
    <row r="27" spans="1:19" ht="20.25" x14ac:dyDescent="0.3">
      <c r="J27" s="62"/>
      <c r="K27" s="62"/>
    </row>
    <row r="45" spans="2:2" x14ac:dyDescent="0.25">
      <c r="B45" s="36"/>
    </row>
    <row r="50" spans="2:19" x14ac:dyDescent="0.25">
      <c r="M50" s="34"/>
    </row>
    <row r="51" spans="2:19" x14ac:dyDescent="0.25">
      <c r="M51" s="34"/>
      <c r="P51" s="34"/>
      <c r="Q51" s="34"/>
      <c r="R51" s="34"/>
    </row>
    <row r="52" spans="2:19" x14ac:dyDescent="0.25">
      <c r="B52" s="792" t="s">
        <v>159</v>
      </c>
      <c r="C52" s="792"/>
      <c r="D52" s="792"/>
      <c r="E52" s="792"/>
      <c r="F52" s="792"/>
      <c r="G52" s="792"/>
      <c r="H52" s="792"/>
      <c r="I52" s="792"/>
      <c r="M52" s="34"/>
      <c r="P52" s="34"/>
      <c r="Q52" s="34"/>
      <c r="R52" s="34"/>
    </row>
    <row r="53" spans="2:19" x14ac:dyDescent="0.25">
      <c r="B53" s="792"/>
      <c r="C53" s="792"/>
      <c r="D53" s="792"/>
      <c r="E53" s="792"/>
      <c r="F53" s="792"/>
      <c r="G53" s="792"/>
      <c r="H53" s="792"/>
      <c r="I53" s="792"/>
      <c r="M53" s="34"/>
      <c r="P53" s="342"/>
      <c r="Q53" s="342"/>
      <c r="R53" s="342"/>
      <c r="S53" s="342"/>
    </row>
    <row r="54" spans="2:19" ht="15.75" thickBot="1" x14ac:dyDescent="0.3">
      <c r="M54" s="34"/>
    </row>
    <row r="55" spans="2:19" ht="24" customHeight="1" thickBot="1" x14ac:dyDescent="0.3">
      <c r="B55" s="333"/>
      <c r="C55" s="344">
        <v>2021</v>
      </c>
      <c r="D55" s="793">
        <v>2022</v>
      </c>
      <c r="E55" s="794"/>
      <c r="F55" s="793">
        <v>2023</v>
      </c>
      <c r="G55" s="794"/>
      <c r="H55" s="793">
        <v>2024</v>
      </c>
      <c r="I55" s="794"/>
      <c r="M55" s="34"/>
    </row>
    <row r="56" spans="2:19" ht="31.5" customHeight="1" thickBot="1" x14ac:dyDescent="0.3">
      <c r="B56" s="334"/>
      <c r="C56" s="345" t="s">
        <v>160</v>
      </c>
      <c r="D56" s="343" t="s">
        <v>160</v>
      </c>
      <c r="E56" s="256" t="s">
        <v>229</v>
      </c>
      <c r="F56" s="343" t="s">
        <v>160</v>
      </c>
      <c r="G56" s="256" t="s">
        <v>229</v>
      </c>
      <c r="H56" s="343" t="s">
        <v>160</v>
      </c>
      <c r="I56" s="256" t="s">
        <v>126</v>
      </c>
      <c r="M56" s="34"/>
    </row>
    <row r="57" spans="2:19" ht="19.5" customHeight="1" x14ac:dyDescent="0.25">
      <c r="B57" s="580" t="s">
        <v>0</v>
      </c>
      <c r="C57" s="346">
        <v>57</v>
      </c>
      <c r="D57" s="335">
        <v>104</v>
      </c>
      <c r="E57" s="322">
        <f t="shared" ref="E57:E69" si="3">+(D57/C57-1)</f>
        <v>0.82456140350877183</v>
      </c>
      <c r="F57" s="335">
        <v>105</v>
      </c>
      <c r="G57" s="322">
        <v>91</v>
      </c>
      <c r="H57" s="335">
        <v>91</v>
      </c>
      <c r="I57" s="324">
        <f t="shared" ref="I57:I68" si="4">IF(H57="","",H57/F57-1)</f>
        <v>-0.1333333333333333</v>
      </c>
      <c r="M57" s="34"/>
    </row>
    <row r="58" spans="2:19" ht="19.5" customHeight="1" x14ac:dyDescent="0.25">
      <c r="B58" s="581" t="s">
        <v>1</v>
      </c>
      <c r="C58" s="346">
        <v>150</v>
      </c>
      <c r="D58" s="335">
        <v>119</v>
      </c>
      <c r="E58" s="322">
        <f t="shared" si="3"/>
        <v>-0.20666666666666667</v>
      </c>
      <c r="F58" s="335">
        <v>154</v>
      </c>
      <c r="G58" s="322">
        <v>127</v>
      </c>
      <c r="H58" s="335">
        <v>127</v>
      </c>
      <c r="I58" s="324">
        <f t="shared" si="4"/>
        <v>-0.17532467532467533</v>
      </c>
      <c r="M58" s="34"/>
    </row>
    <row r="59" spans="2:19" ht="19.5" customHeight="1" x14ac:dyDescent="0.25">
      <c r="B59" s="581" t="s">
        <v>2</v>
      </c>
      <c r="C59" s="346">
        <v>186</v>
      </c>
      <c r="D59" s="335">
        <v>156</v>
      </c>
      <c r="E59" s="322">
        <f t="shared" si="3"/>
        <v>-0.16129032258064513</v>
      </c>
      <c r="F59" s="335">
        <v>198</v>
      </c>
      <c r="G59" s="322">
        <v>136</v>
      </c>
      <c r="H59" s="335">
        <v>136</v>
      </c>
      <c r="I59" s="324">
        <f t="shared" si="4"/>
        <v>-0.31313131313131315</v>
      </c>
      <c r="M59" s="34"/>
    </row>
    <row r="60" spans="2:19" ht="19.5" customHeight="1" x14ac:dyDescent="0.25">
      <c r="B60" s="581" t="s">
        <v>3</v>
      </c>
      <c r="C60" s="346">
        <v>175</v>
      </c>
      <c r="D60" s="335">
        <v>126</v>
      </c>
      <c r="E60" s="322">
        <f t="shared" si="3"/>
        <v>-0.28000000000000003</v>
      </c>
      <c r="F60" s="335">
        <v>195</v>
      </c>
      <c r="G60" s="322">
        <v>122</v>
      </c>
      <c r="H60" s="335">
        <v>122</v>
      </c>
      <c r="I60" s="324">
        <f t="shared" si="4"/>
        <v>-0.37435897435897436</v>
      </c>
      <c r="M60" s="34"/>
    </row>
    <row r="61" spans="2:19" ht="19.5" customHeight="1" x14ac:dyDescent="0.25">
      <c r="B61" s="581" t="s">
        <v>4</v>
      </c>
      <c r="C61" s="346">
        <v>187</v>
      </c>
      <c r="D61" s="335">
        <v>115</v>
      </c>
      <c r="E61" s="322">
        <f t="shared" si="3"/>
        <v>-0.38502673796791442</v>
      </c>
      <c r="F61" s="335">
        <v>188</v>
      </c>
      <c r="G61" s="322">
        <v>131</v>
      </c>
      <c r="H61" s="335">
        <v>131</v>
      </c>
      <c r="I61" s="324">
        <f t="shared" si="4"/>
        <v>-0.30319148936170215</v>
      </c>
      <c r="M61" s="34"/>
    </row>
    <row r="62" spans="2:19" ht="19.5" customHeight="1" x14ac:dyDescent="0.25">
      <c r="B62" s="581" t="s">
        <v>5</v>
      </c>
      <c r="C62" s="346">
        <v>177</v>
      </c>
      <c r="D62" s="335">
        <v>118</v>
      </c>
      <c r="E62" s="322">
        <f t="shared" si="3"/>
        <v>-0.33333333333333337</v>
      </c>
      <c r="F62" s="335">
        <v>173</v>
      </c>
      <c r="G62" s="322">
        <v>216</v>
      </c>
      <c r="H62" s="335">
        <v>216</v>
      </c>
      <c r="I62" s="324">
        <f t="shared" si="4"/>
        <v>0.24855491329479773</v>
      </c>
    </row>
    <row r="63" spans="2:19" ht="19.5" customHeight="1" x14ac:dyDescent="0.25">
      <c r="B63" s="581" t="s">
        <v>6</v>
      </c>
      <c r="C63" s="346">
        <v>129</v>
      </c>
      <c r="D63" s="335">
        <v>71</v>
      </c>
      <c r="E63" s="322">
        <f t="shared" si="3"/>
        <v>-0.44961240310077522</v>
      </c>
      <c r="F63" s="335">
        <v>149</v>
      </c>
      <c r="G63" s="322">
        <v>96</v>
      </c>
      <c r="H63" s="335">
        <v>96</v>
      </c>
      <c r="I63" s="324">
        <f t="shared" si="4"/>
        <v>-0.35570469798657722</v>
      </c>
    </row>
    <row r="64" spans="2:19" ht="19.5" customHeight="1" x14ac:dyDescent="0.25">
      <c r="B64" s="581" t="s">
        <v>7</v>
      </c>
      <c r="C64" s="346">
        <v>50</v>
      </c>
      <c r="D64" s="335">
        <v>48</v>
      </c>
      <c r="E64" s="322">
        <f t="shared" si="3"/>
        <v>-4.0000000000000036E-2</v>
      </c>
      <c r="F64" s="335">
        <v>135</v>
      </c>
      <c r="G64" s="322">
        <f t="shared" ref="G64:G69" si="5">+(F64/D64-1)</f>
        <v>1.8125</v>
      </c>
      <c r="H64" s="335">
        <v>127</v>
      </c>
      <c r="I64" s="324">
        <f t="shared" si="4"/>
        <v>-5.9259259259259234E-2</v>
      </c>
    </row>
    <row r="65" spans="2:9" ht="19.5" customHeight="1" x14ac:dyDescent="0.25">
      <c r="B65" s="581" t="s">
        <v>8</v>
      </c>
      <c r="C65" s="346">
        <v>182</v>
      </c>
      <c r="D65" s="335">
        <v>155</v>
      </c>
      <c r="E65" s="322">
        <f t="shared" si="3"/>
        <v>-0.14835164835164838</v>
      </c>
      <c r="F65" s="335">
        <v>126</v>
      </c>
      <c r="G65" s="322">
        <f t="shared" si="5"/>
        <v>-0.18709677419354842</v>
      </c>
      <c r="H65" s="335">
        <v>110</v>
      </c>
      <c r="I65" s="324">
        <f t="shared" si="4"/>
        <v>-0.12698412698412698</v>
      </c>
    </row>
    <row r="66" spans="2:9" ht="19.5" customHeight="1" x14ac:dyDescent="0.25">
      <c r="B66" s="581" t="s">
        <v>9</v>
      </c>
      <c r="C66" s="346">
        <v>134</v>
      </c>
      <c r="D66" s="335">
        <v>171</v>
      </c>
      <c r="E66" s="322">
        <f t="shared" si="3"/>
        <v>0.27611940298507465</v>
      </c>
      <c r="F66" s="335">
        <v>149</v>
      </c>
      <c r="G66" s="322">
        <f t="shared" si="5"/>
        <v>-0.12865497076023391</v>
      </c>
      <c r="H66" s="335">
        <v>184</v>
      </c>
      <c r="I66" s="324">
        <f t="shared" si="4"/>
        <v>0.2348993288590604</v>
      </c>
    </row>
    <row r="67" spans="2:9" ht="19.5" customHeight="1" x14ac:dyDescent="0.25">
      <c r="B67" s="581" t="s">
        <v>10</v>
      </c>
      <c r="C67" s="346">
        <v>103</v>
      </c>
      <c r="D67" s="335">
        <v>192</v>
      </c>
      <c r="E67" s="322">
        <f t="shared" si="3"/>
        <v>0.86407766990291268</v>
      </c>
      <c r="F67" s="335">
        <v>186</v>
      </c>
      <c r="G67" s="322">
        <f t="shared" si="5"/>
        <v>-3.125E-2</v>
      </c>
      <c r="H67" s="348">
        <v>137</v>
      </c>
      <c r="I67" s="324">
        <f t="shared" si="4"/>
        <v>-0.26344086021505375</v>
      </c>
    </row>
    <row r="68" spans="2:9" ht="19.5" customHeight="1" thickBot="1" x14ac:dyDescent="0.3">
      <c r="B68" s="582" t="s">
        <v>11</v>
      </c>
      <c r="C68" s="347">
        <v>112</v>
      </c>
      <c r="D68" s="336">
        <v>114</v>
      </c>
      <c r="E68" s="337">
        <f t="shared" si="3"/>
        <v>1.7857142857142794E-2</v>
      </c>
      <c r="F68" s="336">
        <v>166</v>
      </c>
      <c r="G68" s="337">
        <f t="shared" si="5"/>
        <v>0.45614035087719307</v>
      </c>
      <c r="H68" s="336">
        <v>156</v>
      </c>
      <c r="I68" s="337">
        <f t="shared" si="4"/>
        <v>-6.0240963855421659E-2</v>
      </c>
    </row>
    <row r="69" spans="2:9" ht="22.5" customHeight="1" thickBot="1" x14ac:dyDescent="0.3">
      <c r="B69" s="583" t="s">
        <v>38</v>
      </c>
      <c r="C69" s="338">
        <f>SUM(C57:C68)</f>
        <v>1642</v>
      </c>
      <c r="D69" s="339">
        <f>SUM(D57:D68)</f>
        <v>1489</v>
      </c>
      <c r="E69" s="340">
        <f t="shared" si="3"/>
        <v>-9.3179049939098646E-2</v>
      </c>
      <c r="F69" s="665">
        <f>SUM(F57:F68)</f>
        <v>1924</v>
      </c>
      <c r="G69" s="325">
        <f t="shared" si="5"/>
        <v>0.29214237743451976</v>
      </c>
      <c r="H69" s="339">
        <f>SUM(H57:H68)</f>
        <v>1633</v>
      </c>
      <c r="I69" s="114">
        <f>H69/SUMIF(H57:H68,"&lt;&gt;"&amp;"",F57:F68)-1</f>
        <v>-0.15124740124740121</v>
      </c>
    </row>
    <row r="70" spans="2:9" ht="22.5" customHeight="1" x14ac:dyDescent="0.25">
      <c r="B70" s="42"/>
      <c r="C70" s="248"/>
    </row>
    <row r="71" spans="2:9" ht="18.75" customHeight="1" x14ac:dyDescent="0.25">
      <c r="B71" s="42" t="s">
        <v>45</v>
      </c>
    </row>
  </sheetData>
  <customSheetViews>
    <customSheetView guid="{29F239DC-BC5F-44E2-A25F-EB80EC96DB25}" showGridLines="0">
      <pageMargins left="0.62992125984251968" right="0.47244094488188981" top="0.6692913385826772" bottom="0.74803149606299213" header="0.31496062992125984" footer="0.31496062992125984"/>
      <pageSetup paperSize="9" scale="90" orientation="portrait" r:id="rId1"/>
    </customSheetView>
  </customSheetViews>
  <mergeCells count="8">
    <mergeCell ref="B4:I5"/>
    <mergeCell ref="B52:I53"/>
    <mergeCell ref="D55:E55"/>
    <mergeCell ref="F55:G55"/>
    <mergeCell ref="H55:I55"/>
    <mergeCell ref="D7:E7"/>
    <mergeCell ref="F7:G7"/>
    <mergeCell ref="H7:I7"/>
  </mergeCells>
  <conditionalFormatting sqref="E9:E21">
    <cfRule type="cellIs" dxfId="10" priority="10" operator="lessThan">
      <formula>0</formula>
    </cfRule>
  </conditionalFormatting>
  <conditionalFormatting sqref="G9:G21">
    <cfRule type="cellIs" dxfId="9" priority="9" operator="lessThan">
      <formula>0</formula>
    </cfRule>
  </conditionalFormatting>
  <conditionalFormatting sqref="I10:I20">
    <cfRule type="cellIs" dxfId="8" priority="8" operator="lessThan">
      <formula>0</formula>
    </cfRule>
  </conditionalFormatting>
  <conditionalFormatting sqref="I9">
    <cfRule type="cellIs" dxfId="7" priority="7" operator="lessThan">
      <formula>0</formula>
    </cfRule>
  </conditionalFormatting>
  <conditionalFormatting sqref="I21">
    <cfRule type="cellIs" dxfId="6" priority="6" operator="lessThan">
      <formula>0</formula>
    </cfRule>
  </conditionalFormatting>
  <conditionalFormatting sqref="E57:E69">
    <cfRule type="cellIs" dxfId="5" priority="5" operator="lessThan">
      <formula>0</formula>
    </cfRule>
  </conditionalFormatting>
  <conditionalFormatting sqref="G57:G69">
    <cfRule type="cellIs" dxfId="4" priority="4" operator="lessThan">
      <formula>0</formula>
    </cfRule>
  </conditionalFormatting>
  <conditionalFormatting sqref="I57:I68">
    <cfRule type="cellIs" dxfId="3" priority="3" operator="lessThan">
      <formula>0</formula>
    </cfRule>
  </conditionalFormatting>
  <conditionalFormatting sqref="I69">
    <cfRule type="cellIs" dxfId="2" priority="1" operator="lessThan">
      <formula>0</formula>
    </cfRule>
  </conditionalFormatting>
  <pageMargins left="0.62992125984251968" right="0.47244094488188981" top="0.6692913385826772" bottom="0.74803149606299213" header="0.31496062992125984" footer="0.31496062992125984"/>
  <pageSetup paperSize="9" scale="89" orientation="portrait" r:id="rId2"/>
  <rowBreaks count="1" manualBreakCount="1">
    <brk id="47" max="9"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1:D21"/>
  <sheetViews>
    <sheetView showGridLines="0" zoomScaleNormal="100" workbookViewId="0">
      <selection activeCell="N17" sqref="N17"/>
    </sheetView>
  </sheetViews>
  <sheetFormatPr baseColWidth="10" defaultRowHeight="15" x14ac:dyDescent="0.25"/>
  <cols>
    <col min="1" max="1" width="3.28515625" customWidth="1"/>
    <col min="2" max="2" width="27.85546875" customWidth="1"/>
    <col min="3" max="3" width="15.140625" customWidth="1"/>
    <col min="4" max="4" width="61.7109375" customWidth="1"/>
    <col min="5" max="5" width="4.7109375" customWidth="1"/>
  </cols>
  <sheetData>
    <row r="1" spans="2:4" ht="20.100000000000001" customHeight="1" x14ac:dyDescent="0.25"/>
    <row r="2" spans="2:4" ht="20.100000000000001" customHeight="1" x14ac:dyDescent="0.25"/>
    <row r="3" spans="2:4" ht="24.75" customHeight="1" x14ac:dyDescent="0.25"/>
    <row r="4" spans="2:4" ht="15" customHeight="1" x14ac:dyDescent="0.25">
      <c r="B4" s="797" t="s">
        <v>86</v>
      </c>
      <c r="C4" s="797"/>
      <c r="D4" s="797"/>
    </row>
    <row r="5" spans="2:4" ht="14.25" customHeight="1" x14ac:dyDescent="0.25">
      <c r="B5" s="797"/>
      <c r="C5" s="797"/>
      <c r="D5" s="797"/>
    </row>
    <row r="6" spans="2:4" ht="20.100000000000001" customHeight="1" thickBot="1" x14ac:dyDescent="0.35">
      <c r="B6" s="153"/>
    </row>
    <row r="7" spans="2:4" ht="33" customHeight="1" x14ac:dyDescent="0.25">
      <c r="B7" s="279" t="s">
        <v>87</v>
      </c>
      <c r="C7" s="239" t="s">
        <v>118</v>
      </c>
      <c r="D7" s="280" t="s">
        <v>90</v>
      </c>
    </row>
    <row r="8" spans="2:4" ht="32.25" customHeight="1" x14ac:dyDescent="0.25">
      <c r="B8" s="238" t="s">
        <v>122</v>
      </c>
      <c r="C8" s="212"/>
      <c r="D8" s="213"/>
    </row>
    <row r="9" spans="2:4" ht="33" customHeight="1" x14ac:dyDescent="0.25">
      <c r="B9" s="207" t="s">
        <v>19</v>
      </c>
      <c r="C9" s="154" t="s">
        <v>88</v>
      </c>
      <c r="D9" s="208" t="s">
        <v>96</v>
      </c>
    </row>
    <row r="10" spans="2:4" ht="33" customHeight="1" x14ac:dyDescent="0.25">
      <c r="B10" s="207" t="s">
        <v>20</v>
      </c>
      <c r="C10" s="154" t="s">
        <v>88</v>
      </c>
      <c r="D10" s="208" t="s">
        <v>97</v>
      </c>
    </row>
    <row r="11" spans="2:4" ht="33" customHeight="1" x14ac:dyDescent="0.25">
      <c r="B11" s="207" t="s">
        <v>21</v>
      </c>
      <c r="C11" s="154" t="s">
        <v>88</v>
      </c>
      <c r="D11" s="208" t="s">
        <v>109</v>
      </c>
    </row>
    <row r="12" spans="2:4" ht="33" customHeight="1" x14ac:dyDescent="0.25">
      <c r="B12" s="207" t="s">
        <v>108</v>
      </c>
      <c r="C12" s="154" t="s">
        <v>88</v>
      </c>
      <c r="D12" s="208" t="s">
        <v>110</v>
      </c>
    </row>
    <row r="13" spans="2:4" ht="39" customHeight="1" x14ac:dyDescent="0.25">
      <c r="B13" s="207" t="s">
        <v>94</v>
      </c>
      <c r="C13" s="154" t="s">
        <v>88</v>
      </c>
      <c r="D13" s="208" t="s">
        <v>111</v>
      </c>
    </row>
    <row r="14" spans="2:4" ht="40.5" customHeight="1" x14ac:dyDescent="0.25">
      <c r="B14" s="207" t="s">
        <v>24</v>
      </c>
      <c r="C14" s="154" t="s">
        <v>88</v>
      </c>
      <c r="D14" s="208" t="s">
        <v>112</v>
      </c>
    </row>
    <row r="15" spans="2:4" ht="34.5" customHeight="1" x14ac:dyDescent="0.25">
      <c r="B15" s="798" t="s">
        <v>123</v>
      </c>
      <c r="C15" s="799"/>
      <c r="D15" s="800"/>
    </row>
    <row r="16" spans="2:4" ht="40.5" customHeight="1" x14ac:dyDescent="0.25">
      <c r="B16" s="207" t="s">
        <v>27</v>
      </c>
      <c r="C16" s="154" t="s">
        <v>89</v>
      </c>
      <c r="D16" s="208" t="s">
        <v>91</v>
      </c>
    </row>
    <row r="17" spans="2:4" ht="40.5" customHeight="1" x14ac:dyDescent="0.25">
      <c r="B17" s="207" t="s">
        <v>95</v>
      </c>
      <c r="C17" s="154" t="s">
        <v>89</v>
      </c>
      <c r="D17" s="208" t="s">
        <v>92</v>
      </c>
    </row>
    <row r="18" spans="2:4" ht="36" customHeight="1" x14ac:dyDescent="0.25">
      <c r="B18" s="207" t="s">
        <v>29</v>
      </c>
      <c r="C18" s="154" t="s">
        <v>89</v>
      </c>
      <c r="D18" s="208" t="s">
        <v>157</v>
      </c>
    </row>
    <row r="19" spans="2:4" ht="45.75" customHeight="1" x14ac:dyDescent="0.25">
      <c r="B19" s="207" t="s">
        <v>30</v>
      </c>
      <c r="C19" s="154" t="s">
        <v>89</v>
      </c>
      <c r="D19" s="208" t="s">
        <v>262</v>
      </c>
    </row>
    <row r="20" spans="2:4" ht="36" customHeight="1" x14ac:dyDescent="0.25">
      <c r="B20" s="207" t="s">
        <v>32</v>
      </c>
      <c r="C20" s="154" t="s">
        <v>89</v>
      </c>
      <c r="D20" s="208" t="s">
        <v>93</v>
      </c>
    </row>
    <row r="21" spans="2:4" ht="63.75" customHeight="1" thickBot="1" x14ac:dyDescent="0.3">
      <c r="B21" s="209" t="s">
        <v>59</v>
      </c>
      <c r="C21" s="210" t="s">
        <v>89</v>
      </c>
      <c r="D21" s="211" t="s">
        <v>156</v>
      </c>
    </row>
  </sheetData>
  <customSheetViews>
    <customSheetView guid="{29F239DC-BC5F-44E2-A25F-EB80EC96DB25}" showGridLines="0">
      <selection activeCell="H16" sqref="H16"/>
      <pageMargins left="0.52" right="0.32" top="0.74803149606299213" bottom="0.74803149606299213" header="0.31496062992125984" footer="0.31496062992125984"/>
      <pageSetup paperSize="9" scale="83" orientation="portrait" r:id="rId1"/>
    </customSheetView>
  </customSheetViews>
  <mergeCells count="2">
    <mergeCell ref="B4:D5"/>
    <mergeCell ref="B15:D15"/>
  </mergeCells>
  <pageMargins left="0.44" right="0.31496062992125984" top="0.74803149606299213" bottom="0.74803149606299213" header="0.31496062992125984" footer="0.31496062992125984"/>
  <pageSetup paperSize="9" scale="8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O363"/>
  <sheetViews>
    <sheetView zoomScaleNormal="100" workbookViewId="0">
      <selection sqref="A1:D1"/>
    </sheetView>
  </sheetViews>
  <sheetFormatPr baseColWidth="10" defaultColWidth="11.42578125" defaultRowHeight="12.75" x14ac:dyDescent="0.2"/>
  <cols>
    <col min="1" max="1" width="12.7109375" style="4" customWidth="1"/>
    <col min="2" max="2" width="12.85546875" style="4" customWidth="1"/>
    <col min="3" max="3" width="21.5703125" style="4" bestFit="1" customWidth="1"/>
    <col min="4" max="4" width="9.140625" style="4" customWidth="1"/>
    <col min="5" max="5" width="6.28515625" style="4" customWidth="1"/>
    <col min="6" max="6" width="17.5703125" style="4" customWidth="1"/>
    <col min="7" max="7" width="20.42578125" style="4" customWidth="1"/>
    <col min="8" max="8" width="18.28515625" style="4" customWidth="1"/>
    <col min="9" max="10" width="11.42578125" style="4"/>
    <col min="11" max="11" width="17.5703125" style="4" customWidth="1"/>
    <col min="12" max="12" width="20.42578125" style="4" customWidth="1"/>
    <col min="13" max="16384" width="11.42578125" style="4"/>
  </cols>
  <sheetData>
    <row r="1" spans="1:13" s="1" customFormat="1" ht="19.5" customHeight="1" x14ac:dyDescent="0.25">
      <c r="A1" s="801" t="s">
        <v>26</v>
      </c>
      <c r="B1" s="801"/>
      <c r="C1" s="801"/>
      <c r="D1" s="801"/>
      <c r="F1" s="16" t="s">
        <v>18</v>
      </c>
      <c r="G1" t="s">
        <v>268</v>
      </c>
      <c r="K1" s="16" t="s">
        <v>18</v>
      </c>
      <c r="L1" t="s">
        <v>268</v>
      </c>
      <c r="M1" s="149"/>
    </row>
    <row r="2" spans="1:13" s="2" customFormat="1" ht="16.5" thickBot="1" x14ac:dyDescent="0.3">
      <c r="A2" s="3"/>
      <c r="B2" s="3"/>
      <c r="C2" s="3"/>
      <c r="D2" s="3"/>
      <c r="K2"/>
      <c r="L2"/>
      <c r="M2" s="150"/>
    </row>
    <row r="3" spans="1:13" s="1" customFormat="1" ht="18.75" customHeight="1" thickBot="1" x14ac:dyDescent="0.3">
      <c r="A3" s="13" t="s">
        <v>13</v>
      </c>
      <c r="B3" s="14" t="s">
        <v>12</v>
      </c>
      <c r="C3" s="14" t="s">
        <v>18</v>
      </c>
      <c r="D3" s="15" t="s">
        <v>14</v>
      </c>
      <c r="E3" s="802" t="s">
        <v>84</v>
      </c>
      <c r="F3" s="16" t="s">
        <v>15</v>
      </c>
      <c r="G3" t="s">
        <v>17</v>
      </c>
      <c r="H3"/>
      <c r="K3" s="16" t="s">
        <v>15</v>
      </c>
      <c r="L3" t="s">
        <v>17</v>
      </c>
      <c r="M3" s="150"/>
    </row>
    <row r="4" spans="1:13" s="1" customFormat="1" ht="15" x14ac:dyDescent="0.25">
      <c r="A4" s="9">
        <v>2009</v>
      </c>
      <c r="B4" s="23" t="s">
        <v>25</v>
      </c>
      <c r="C4" s="5" t="s">
        <v>19</v>
      </c>
      <c r="D4" s="102">
        <v>3803</v>
      </c>
      <c r="E4" s="802"/>
      <c r="F4" s="17">
        <v>2009</v>
      </c>
      <c r="G4" s="34">
        <v>66635</v>
      </c>
      <c r="H4"/>
      <c r="K4" s="152">
        <v>2021</v>
      </c>
      <c r="L4" s="34">
        <v>81300</v>
      </c>
      <c r="M4" s="150"/>
    </row>
    <row r="5" spans="1:13" s="1" customFormat="1" ht="15" x14ac:dyDescent="0.25">
      <c r="A5" s="9">
        <v>2010</v>
      </c>
      <c r="B5" s="23" t="s">
        <v>25</v>
      </c>
      <c r="C5" s="5" t="s">
        <v>19</v>
      </c>
      <c r="D5" s="102">
        <v>3780</v>
      </c>
      <c r="E5" s="802"/>
      <c r="F5" s="17">
        <v>2010</v>
      </c>
      <c r="G5" s="34">
        <v>69153</v>
      </c>
      <c r="H5"/>
      <c r="K5" s="18" t="s">
        <v>0</v>
      </c>
      <c r="L5" s="34">
        <v>5991</v>
      </c>
      <c r="M5" s="150"/>
    </row>
    <row r="6" spans="1:13" s="1" customFormat="1" ht="15" x14ac:dyDescent="0.25">
      <c r="A6" s="9">
        <v>2011</v>
      </c>
      <c r="B6" s="23" t="s">
        <v>25</v>
      </c>
      <c r="C6" s="5" t="s">
        <v>19</v>
      </c>
      <c r="D6" s="102">
        <v>3626</v>
      </c>
      <c r="E6" s="802"/>
      <c r="F6" s="17">
        <v>2011</v>
      </c>
      <c r="G6" s="34">
        <v>73996</v>
      </c>
      <c r="H6"/>
      <c r="K6" s="18" t="s">
        <v>1</v>
      </c>
      <c r="L6" s="34">
        <v>7965</v>
      </c>
      <c r="M6" s="150"/>
    </row>
    <row r="7" spans="1:13" s="1" customFormat="1" ht="15" x14ac:dyDescent="0.25">
      <c r="A7" s="9">
        <v>2012</v>
      </c>
      <c r="B7" s="23" t="s">
        <v>25</v>
      </c>
      <c r="C7" s="5" t="s">
        <v>19</v>
      </c>
      <c r="D7" s="102">
        <v>3475</v>
      </c>
      <c r="E7" s="802"/>
      <c r="F7" s="17">
        <v>2012</v>
      </c>
      <c r="G7" s="34">
        <v>72461</v>
      </c>
      <c r="H7"/>
      <c r="K7" s="18" t="s">
        <v>2</v>
      </c>
      <c r="L7" s="34">
        <v>9012</v>
      </c>
      <c r="M7" s="150"/>
    </row>
    <row r="8" spans="1:13" s="1" customFormat="1" ht="15" x14ac:dyDescent="0.25">
      <c r="A8" s="9">
        <v>2013</v>
      </c>
      <c r="B8" s="23" t="s">
        <v>25</v>
      </c>
      <c r="C8" s="5" t="s">
        <v>19</v>
      </c>
      <c r="D8" s="102">
        <v>3244</v>
      </c>
      <c r="E8" s="802"/>
      <c r="F8" s="17">
        <v>2013</v>
      </c>
      <c r="G8" s="34">
        <v>76633</v>
      </c>
      <c r="H8"/>
      <c r="K8" s="18" t="s">
        <v>3</v>
      </c>
      <c r="L8" s="34">
        <v>7489</v>
      </c>
      <c r="M8" s="150"/>
    </row>
    <row r="9" spans="1:13" s="1" customFormat="1" ht="15" x14ac:dyDescent="0.25">
      <c r="A9" s="9">
        <v>2014</v>
      </c>
      <c r="B9" s="23" t="s">
        <v>25</v>
      </c>
      <c r="C9" s="5" t="s">
        <v>19</v>
      </c>
      <c r="D9" s="102">
        <v>3178</v>
      </c>
      <c r="E9" s="802"/>
      <c r="F9" s="17">
        <v>2014</v>
      </c>
      <c r="G9" s="34">
        <v>80994</v>
      </c>
      <c r="H9"/>
      <c r="K9" s="18" t="s">
        <v>4</v>
      </c>
      <c r="L9" s="34">
        <v>7384</v>
      </c>
      <c r="M9" s="150"/>
    </row>
    <row r="10" spans="1:13" s="1" customFormat="1" ht="15" x14ac:dyDescent="0.25">
      <c r="A10" s="9">
        <v>2015</v>
      </c>
      <c r="B10" s="23" t="s">
        <v>25</v>
      </c>
      <c r="C10" s="5" t="s">
        <v>19</v>
      </c>
      <c r="D10" s="102">
        <v>3020</v>
      </c>
      <c r="E10" s="802"/>
      <c r="F10" s="17">
        <v>2015</v>
      </c>
      <c r="G10" s="34">
        <v>81072</v>
      </c>
      <c r="H10"/>
      <c r="K10" s="18" t="s">
        <v>5</v>
      </c>
      <c r="L10" s="34">
        <v>7382</v>
      </c>
      <c r="M10" s="150"/>
    </row>
    <row r="11" spans="1:13" s="1" customFormat="1" ht="15" x14ac:dyDescent="0.25">
      <c r="A11" s="9">
        <v>2016</v>
      </c>
      <c r="B11" s="23" t="s">
        <v>25</v>
      </c>
      <c r="C11" s="5" t="s">
        <v>19</v>
      </c>
      <c r="D11" s="102">
        <v>2922</v>
      </c>
      <c r="E11" s="802"/>
      <c r="F11" s="17">
        <v>2016</v>
      </c>
      <c r="G11" s="34">
        <v>82887</v>
      </c>
      <c r="H11"/>
      <c r="K11" s="18" t="s">
        <v>6</v>
      </c>
      <c r="L11" s="34">
        <v>6791</v>
      </c>
      <c r="M11" s="150"/>
    </row>
    <row r="12" spans="1:13" s="1" customFormat="1" ht="15" x14ac:dyDescent="0.25">
      <c r="A12" s="9">
        <v>2017</v>
      </c>
      <c r="B12" s="23" t="s">
        <v>25</v>
      </c>
      <c r="C12" s="5" t="s">
        <v>19</v>
      </c>
      <c r="D12" s="102">
        <v>2343</v>
      </c>
      <c r="E12" s="802"/>
      <c r="F12" s="17">
        <v>2017</v>
      </c>
      <c r="G12" s="34">
        <v>88409</v>
      </c>
      <c r="H12"/>
      <c r="K12" s="18" t="s">
        <v>7</v>
      </c>
      <c r="L12" s="34">
        <v>4170</v>
      </c>
      <c r="M12" s="150"/>
    </row>
    <row r="13" spans="1:13" s="1" customFormat="1" ht="15" x14ac:dyDescent="0.25">
      <c r="A13" s="9">
        <v>2018</v>
      </c>
      <c r="B13" s="23" t="s">
        <v>25</v>
      </c>
      <c r="C13" s="5" t="s">
        <v>19</v>
      </c>
      <c r="D13" s="102">
        <v>1674</v>
      </c>
      <c r="E13" s="802"/>
      <c r="F13" s="17">
        <v>2018</v>
      </c>
      <c r="G13" s="34">
        <v>87276</v>
      </c>
      <c r="H13"/>
      <c r="K13" s="18" t="s">
        <v>8</v>
      </c>
      <c r="L13" s="34">
        <v>5777</v>
      </c>
      <c r="M13" s="150"/>
    </row>
    <row r="14" spans="1:13" s="1" customFormat="1" ht="15" x14ac:dyDescent="0.25">
      <c r="A14" s="9">
        <v>2019</v>
      </c>
      <c r="B14" s="23" t="s">
        <v>25</v>
      </c>
      <c r="C14" s="5" t="s">
        <v>19</v>
      </c>
      <c r="D14" s="102">
        <v>1447</v>
      </c>
      <c r="E14" s="802"/>
      <c r="F14" s="17">
        <v>2019</v>
      </c>
      <c r="G14" s="34">
        <v>82287</v>
      </c>
      <c r="H14"/>
      <c r="K14" s="18" t="s">
        <v>9</v>
      </c>
      <c r="L14" s="34">
        <v>6590</v>
      </c>
      <c r="M14" s="150"/>
    </row>
    <row r="15" spans="1:13" s="1" customFormat="1" ht="15.75" thickBot="1" x14ac:dyDescent="0.3">
      <c r="A15" s="195">
        <v>2020</v>
      </c>
      <c r="B15" s="27" t="s">
        <v>25</v>
      </c>
      <c r="C15" s="22" t="s">
        <v>19</v>
      </c>
      <c r="D15" s="136">
        <v>1555</v>
      </c>
      <c r="E15" s="802"/>
      <c r="F15" s="17">
        <v>2020</v>
      </c>
      <c r="G15" s="34">
        <v>80614</v>
      </c>
      <c r="H15"/>
      <c r="K15" s="18" t="s">
        <v>10</v>
      </c>
      <c r="L15" s="34">
        <v>6978</v>
      </c>
      <c r="M15" s="150"/>
    </row>
    <row r="16" spans="1:13" s="2" customFormat="1" ht="15" x14ac:dyDescent="0.25">
      <c r="A16" s="193">
        <v>2009</v>
      </c>
      <c r="B16" s="24" t="s">
        <v>25</v>
      </c>
      <c r="C16" s="7" t="s">
        <v>20</v>
      </c>
      <c r="D16" s="103">
        <v>2560</v>
      </c>
      <c r="E16" s="802"/>
      <c r="F16" s="17">
        <v>2021</v>
      </c>
      <c r="G16" s="34">
        <v>81300</v>
      </c>
      <c r="H16"/>
      <c r="K16" s="18" t="s">
        <v>11</v>
      </c>
      <c r="L16" s="34">
        <v>5771</v>
      </c>
      <c r="M16" s="150"/>
    </row>
    <row r="17" spans="1:13" ht="15" x14ac:dyDescent="0.25">
      <c r="A17" s="9">
        <v>2010</v>
      </c>
      <c r="B17" s="23" t="s">
        <v>25</v>
      </c>
      <c r="C17" s="5" t="s">
        <v>20</v>
      </c>
      <c r="D17" s="102">
        <v>2640</v>
      </c>
      <c r="E17" s="802"/>
      <c r="F17" s="17">
        <v>2022</v>
      </c>
      <c r="G17" s="34">
        <v>72548</v>
      </c>
      <c r="H17"/>
      <c r="K17" s="152">
        <v>2022</v>
      </c>
      <c r="L17" s="34">
        <v>72548</v>
      </c>
      <c r="M17" s="150"/>
    </row>
    <row r="18" spans="1:13" ht="15" x14ac:dyDescent="0.25">
      <c r="A18" s="9">
        <v>2011</v>
      </c>
      <c r="B18" s="23" t="s">
        <v>25</v>
      </c>
      <c r="C18" s="5" t="s">
        <v>20</v>
      </c>
      <c r="D18" s="102">
        <v>2598</v>
      </c>
      <c r="E18" s="802"/>
      <c r="F18" s="17">
        <v>2023</v>
      </c>
      <c r="G18" s="34">
        <v>82749</v>
      </c>
      <c r="H18"/>
      <c r="K18" s="18" t="s">
        <v>0</v>
      </c>
      <c r="L18" s="34">
        <v>5228</v>
      </c>
      <c r="M18" s="151"/>
    </row>
    <row r="19" spans="1:13" ht="15" x14ac:dyDescent="0.25">
      <c r="A19" s="9">
        <v>2012</v>
      </c>
      <c r="B19" s="23" t="s">
        <v>25</v>
      </c>
      <c r="C19" s="5" t="s">
        <v>20</v>
      </c>
      <c r="D19" s="102">
        <v>2539</v>
      </c>
      <c r="E19" s="802"/>
      <c r="F19" s="17">
        <v>2024</v>
      </c>
      <c r="G19" s="34">
        <v>84677</v>
      </c>
      <c r="H19"/>
      <c r="K19" s="18" t="s">
        <v>1</v>
      </c>
      <c r="L19" s="34">
        <v>7084</v>
      </c>
      <c r="M19"/>
    </row>
    <row r="20" spans="1:13" ht="15" x14ac:dyDescent="0.25">
      <c r="A20" s="9">
        <v>2013</v>
      </c>
      <c r="B20" s="23" t="s">
        <v>25</v>
      </c>
      <c r="C20" s="5" t="s">
        <v>20</v>
      </c>
      <c r="D20" s="102">
        <v>2648</v>
      </c>
      <c r="E20" s="802"/>
      <c r="F20" s="17" t="s">
        <v>16</v>
      </c>
      <c r="G20" s="34">
        <v>1263691</v>
      </c>
      <c r="H20"/>
      <c r="K20" s="18" t="s">
        <v>2</v>
      </c>
      <c r="L20" s="34">
        <v>7613</v>
      </c>
      <c r="M20"/>
    </row>
    <row r="21" spans="1:13" ht="15" x14ac:dyDescent="0.25">
      <c r="A21" s="9">
        <v>2014</v>
      </c>
      <c r="B21" s="23" t="s">
        <v>25</v>
      </c>
      <c r="C21" s="5" t="s">
        <v>20</v>
      </c>
      <c r="D21" s="102">
        <v>2712</v>
      </c>
      <c r="E21" s="802"/>
      <c r="F21"/>
      <c r="G21"/>
      <c r="K21" s="18" t="s">
        <v>3</v>
      </c>
      <c r="L21" s="34">
        <v>5026</v>
      </c>
    </row>
    <row r="22" spans="1:13" ht="15" x14ac:dyDescent="0.25">
      <c r="A22" s="9">
        <v>2015</v>
      </c>
      <c r="B22" s="23" t="s">
        <v>25</v>
      </c>
      <c r="C22" s="5" t="s">
        <v>20</v>
      </c>
      <c r="D22" s="102">
        <v>2354</v>
      </c>
      <c r="E22" s="802"/>
      <c r="F22"/>
      <c r="G22"/>
      <c r="K22" s="18" t="s">
        <v>4</v>
      </c>
      <c r="L22" s="34">
        <v>6527</v>
      </c>
    </row>
    <row r="23" spans="1:13" ht="15" x14ac:dyDescent="0.25">
      <c r="A23" s="9">
        <v>2016</v>
      </c>
      <c r="B23" s="23" t="s">
        <v>25</v>
      </c>
      <c r="C23" s="5" t="s">
        <v>20</v>
      </c>
      <c r="D23" s="102">
        <v>2439</v>
      </c>
      <c r="E23" s="802"/>
      <c r="F23"/>
      <c r="G23"/>
      <c r="K23" s="18" t="s">
        <v>5</v>
      </c>
      <c r="L23" s="34">
        <v>6100</v>
      </c>
    </row>
    <row r="24" spans="1:13" ht="15" x14ac:dyDescent="0.25">
      <c r="A24" s="9">
        <v>2017</v>
      </c>
      <c r="B24" s="23" t="s">
        <v>25</v>
      </c>
      <c r="C24" s="5" t="s">
        <v>20</v>
      </c>
      <c r="D24" s="102">
        <v>2465</v>
      </c>
      <c r="E24" s="802"/>
      <c r="F24"/>
      <c r="G24"/>
      <c r="K24" s="18" t="s">
        <v>6</v>
      </c>
      <c r="L24" s="34">
        <v>5598</v>
      </c>
    </row>
    <row r="25" spans="1:13" ht="15" x14ac:dyDescent="0.25">
      <c r="A25" s="9">
        <v>2018</v>
      </c>
      <c r="B25" s="23" t="s">
        <v>25</v>
      </c>
      <c r="C25" s="5" t="s">
        <v>20</v>
      </c>
      <c r="D25" s="102">
        <v>2731</v>
      </c>
      <c r="E25" s="802"/>
      <c r="F25"/>
      <c r="G25"/>
      <c r="K25" s="18" t="s">
        <v>7</v>
      </c>
      <c r="L25" s="34">
        <v>4007</v>
      </c>
    </row>
    <row r="26" spans="1:13" ht="15" x14ac:dyDescent="0.25">
      <c r="A26" s="9">
        <v>2019</v>
      </c>
      <c r="B26" s="23" t="s">
        <v>25</v>
      </c>
      <c r="C26" s="5" t="s">
        <v>20</v>
      </c>
      <c r="D26" s="102">
        <v>2757</v>
      </c>
      <c r="E26" s="802"/>
      <c r="F26"/>
      <c r="G26"/>
      <c r="K26" s="18" t="s">
        <v>8</v>
      </c>
      <c r="L26" s="34">
        <v>5969</v>
      </c>
    </row>
    <row r="27" spans="1:13" ht="15.75" thickBot="1" x14ac:dyDescent="0.3">
      <c r="A27" s="195">
        <v>2020</v>
      </c>
      <c r="B27" s="25" t="s">
        <v>25</v>
      </c>
      <c r="C27" s="11" t="s">
        <v>20</v>
      </c>
      <c r="D27" s="138">
        <v>3448</v>
      </c>
      <c r="E27" s="802"/>
      <c r="F27"/>
      <c r="G27"/>
      <c r="K27" s="18" t="s">
        <v>9</v>
      </c>
      <c r="L27" s="34">
        <v>6589</v>
      </c>
    </row>
    <row r="28" spans="1:13" ht="15" x14ac:dyDescent="0.25">
      <c r="A28" s="193">
        <v>2009</v>
      </c>
      <c r="B28" s="24" t="s">
        <v>25</v>
      </c>
      <c r="C28" s="7" t="s">
        <v>21</v>
      </c>
      <c r="D28" s="103">
        <v>42437</v>
      </c>
      <c r="F28"/>
      <c r="G28"/>
      <c r="K28" s="18" t="s">
        <v>10</v>
      </c>
      <c r="L28" s="34">
        <v>6889</v>
      </c>
    </row>
    <row r="29" spans="1:13" ht="15" x14ac:dyDescent="0.25">
      <c r="A29" s="9">
        <v>2010</v>
      </c>
      <c r="B29" s="23" t="s">
        <v>25</v>
      </c>
      <c r="C29" s="5" t="s">
        <v>21</v>
      </c>
      <c r="D29" s="102">
        <v>43364</v>
      </c>
      <c r="F29"/>
      <c r="G29"/>
      <c r="K29" s="18" t="s">
        <v>11</v>
      </c>
      <c r="L29" s="34">
        <v>5918</v>
      </c>
    </row>
    <row r="30" spans="1:13" ht="15" x14ac:dyDescent="0.25">
      <c r="A30" s="9">
        <v>2011</v>
      </c>
      <c r="B30" s="23" t="s">
        <v>25</v>
      </c>
      <c r="C30" s="5" t="s">
        <v>21</v>
      </c>
      <c r="D30" s="102">
        <v>44116</v>
      </c>
      <c r="F30"/>
      <c r="G30"/>
      <c r="K30" s="152">
        <v>2023</v>
      </c>
      <c r="L30" s="34">
        <v>82749</v>
      </c>
    </row>
    <row r="31" spans="1:13" ht="15" x14ac:dyDescent="0.25">
      <c r="A31" s="9">
        <v>2012</v>
      </c>
      <c r="B31" s="23" t="s">
        <v>25</v>
      </c>
      <c r="C31" s="5" t="s">
        <v>21</v>
      </c>
      <c r="D31" s="102">
        <v>44029</v>
      </c>
      <c r="F31"/>
      <c r="G31"/>
      <c r="K31" s="18" t="s">
        <v>0</v>
      </c>
      <c r="L31" s="34">
        <v>5893</v>
      </c>
    </row>
    <row r="32" spans="1:13" ht="15" x14ac:dyDescent="0.25">
      <c r="A32" s="9">
        <v>2013</v>
      </c>
      <c r="B32" s="23" t="s">
        <v>25</v>
      </c>
      <c r="C32" s="5" t="s">
        <v>21</v>
      </c>
      <c r="D32" s="102">
        <v>46904</v>
      </c>
      <c r="F32"/>
      <c r="G32"/>
      <c r="K32" s="18" t="s">
        <v>1</v>
      </c>
      <c r="L32" s="34">
        <v>7015</v>
      </c>
    </row>
    <row r="33" spans="1:12" ht="15" x14ac:dyDescent="0.25">
      <c r="A33" s="9">
        <v>2014</v>
      </c>
      <c r="B33" s="23" t="s">
        <v>25</v>
      </c>
      <c r="C33" s="5" t="s">
        <v>21</v>
      </c>
      <c r="D33" s="102">
        <v>50057</v>
      </c>
      <c r="F33"/>
      <c r="G33"/>
      <c r="K33" s="18" t="s">
        <v>2</v>
      </c>
      <c r="L33" s="34">
        <v>8434</v>
      </c>
    </row>
    <row r="34" spans="1:12" ht="15" x14ac:dyDescent="0.25">
      <c r="A34" s="9">
        <v>2015</v>
      </c>
      <c r="B34" s="23" t="s">
        <v>25</v>
      </c>
      <c r="C34" s="5" t="s">
        <v>21</v>
      </c>
      <c r="D34" s="102">
        <v>50715</v>
      </c>
      <c r="F34"/>
      <c r="G34"/>
      <c r="K34" s="18" t="s">
        <v>3</v>
      </c>
      <c r="L34" s="34">
        <v>5520</v>
      </c>
    </row>
    <row r="35" spans="1:12" ht="15" x14ac:dyDescent="0.25">
      <c r="A35" s="9">
        <v>2016</v>
      </c>
      <c r="B35" s="23" t="s">
        <v>25</v>
      </c>
      <c r="C35" s="5" t="s">
        <v>21</v>
      </c>
      <c r="D35" s="102">
        <v>52103</v>
      </c>
      <c r="F35"/>
      <c r="G35"/>
      <c r="K35" s="18" t="s">
        <v>4</v>
      </c>
      <c r="L35" s="34">
        <v>7678</v>
      </c>
    </row>
    <row r="36" spans="1:12" ht="15" x14ac:dyDescent="0.25">
      <c r="A36" s="9">
        <v>2017</v>
      </c>
      <c r="B36" s="23" t="s">
        <v>25</v>
      </c>
      <c r="C36" s="5" t="s">
        <v>21</v>
      </c>
      <c r="D36" s="102">
        <v>52041</v>
      </c>
      <c r="F36"/>
      <c r="G36"/>
      <c r="K36" s="18" t="s">
        <v>5</v>
      </c>
      <c r="L36" s="34">
        <v>6913</v>
      </c>
    </row>
    <row r="37" spans="1:12" ht="15" x14ac:dyDescent="0.25">
      <c r="A37" s="9">
        <v>2018</v>
      </c>
      <c r="B37" s="23" t="s">
        <v>25</v>
      </c>
      <c r="C37" s="5" t="s">
        <v>21</v>
      </c>
      <c r="D37" s="102">
        <v>52287</v>
      </c>
      <c r="F37"/>
      <c r="G37"/>
      <c r="K37" s="18" t="s">
        <v>6</v>
      </c>
      <c r="L37" s="34">
        <v>7434</v>
      </c>
    </row>
    <row r="38" spans="1:12" ht="15" x14ac:dyDescent="0.25">
      <c r="A38" s="9">
        <v>2019</v>
      </c>
      <c r="B38" s="23" t="s">
        <v>25</v>
      </c>
      <c r="C38" s="5" t="s">
        <v>21</v>
      </c>
      <c r="D38" s="102">
        <v>50693</v>
      </c>
      <c r="F38"/>
      <c r="G38"/>
      <c r="K38" s="18" t="s">
        <v>7</v>
      </c>
      <c r="L38" s="34">
        <v>5294</v>
      </c>
    </row>
    <row r="39" spans="1:12" ht="15.75" thickBot="1" x14ac:dyDescent="0.3">
      <c r="A39" s="195">
        <v>2020</v>
      </c>
      <c r="B39" s="25" t="s">
        <v>25</v>
      </c>
      <c r="C39" s="11" t="s">
        <v>21</v>
      </c>
      <c r="D39" s="138">
        <v>51120</v>
      </c>
      <c r="F39"/>
      <c r="G39"/>
      <c r="K39" s="18" t="s">
        <v>8</v>
      </c>
      <c r="L39" s="34">
        <v>7093</v>
      </c>
    </row>
    <row r="40" spans="1:12" ht="15" x14ac:dyDescent="0.25">
      <c r="A40" s="193">
        <v>2009</v>
      </c>
      <c r="B40" s="24" t="s">
        <v>25</v>
      </c>
      <c r="C40" s="7" t="s">
        <v>22</v>
      </c>
      <c r="D40" s="103">
        <v>4694</v>
      </c>
      <c r="F40"/>
      <c r="G40"/>
      <c r="K40" s="18" t="s">
        <v>9</v>
      </c>
      <c r="L40" s="34">
        <v>7439</v>
      </c>
    </row>
    <row r="41" spans="1:12" ht="15" x14ac:dyDescent="0.25">
      <c r="A41" s="9">
        <v>2010</v>
      </c>
      <c r="B41" s="23" t="s">
        <v>25</v>
      </c>
      <c r="C41" s="5" t="s">
        <v>22</v>
      </c>
      <c r="D41" s="102">
        <v>4602</v>
      </c>
      <c r="F41"/>
      <c r="G41"/>
      <c r="K41" s="18" t="s">
        <v>10</v>
      </c>
      <c r="L41" s="34">
        <v>7812</v>
      </c>
    </row>
    <row r="42" spans="1:12" ht="15" x14ac:dyDescent="0.25">
      <c r="A42" s="9">
        <v>2011</v>
      </c>
      <c r="B42" s="23" t="s">
        <v>25</v>
      </c>
      <c r="C42" s="5" t="s">
        <v>22</v>
      </c>
      <c r="D42" s="102">
        <v>5062</v>
      </c>
      <c r="F42"/>
      <c r="G42"/>
      <c r="K42" s="18" t="s">
        <v>11</v>
      </c>
      <c r="L42" s="34">
        <v>6224</v>
      </c>
    </row>
    <row r="43" spans="1:12" ht="15" x14ac:dyDescent="0.25">
      <c r="A43" s="9">
        <v>2012</v>
      </c>
      <c r="B43" s="23" t="s">
        <v>25</v>
      </c>
      <c r="C43" s="5" t="s">
        <v>22</v>
      </c>
      <c r="D43" s="102">
        <v>4998</v>
      </c>
      <c r="F43"/>
      <c r="G43"/>
      <c r="K43" s="152">
        <v>2024</v>
      </c>
      <c r="L43" s="34">
        <v>84677</v>
      </c>
    </row>
    <row r="44" spans="1:12" ht="15" x14ac:dyDescent="0.25">
      <c r="A44" s="9">
        <v>2013</v>
      </c>
      <c r="B44" s="23" t="s">
        <v>25</v>
      </c>
      <c r="C44" s="5" t="s">
        <v>22</v>
      </c>
      <c r="D44" s="102">
        <v>5759</v>
      </c>
      <c r="F44"/>
      <c r="G44"/>
      <c r="K44" s="18" t="s">
        <v>0</v>
      </c>
      <c r="L44" s="34">
        <v>6844</v>
      </c>
    </row>
    <row r="45" spans="1:12" ht="15" x14ac:dyDescent="0.25">
      <c r="A45" s="9">
        <v>2014</v>
      </c>
      <c r="B45" s="23" t="s">
        <v>25</v>
      </c>
      <c r="C45" s="5" t="s">
        <v>22</v>
      </c>
      <c r="D45" s="102">
        <v>7099</v>
      </c>
      <c r="F45"/>
      <c r="G45"/>
      <c r="K45" s="18" t="s">
        <v>1</v>
      </c>
      <c r="L45" s="34">
        <v>7860</v>
      </c>
    </row>
    <row r="46" spans="1:12" ht="15" x14ac:dyDescent="0.25">
      <c r="A46" s="9">
        <v>2015</v>
      </c>
      <c r="B46" s="23" t="s">
        <v>25</v>
      </c>
      <c r="C46" s="5" t="s">
        <v>22</v>
      </c>
      <c r="D46" s="102">
        <v>7475</v>
      </c>
      <c r="F46"/>
      <c r="G46"/>
      <c r="K46" s="18" t="s">
        <v>2</v>
      </c>
      <c r="L46" s="34">
        <v>7761</v>
      </c>
    </row>
    <row r="47" spans="1:12" ht="15" x14ac:dyDescent="0.25">
      <c r="A47" s="9">
        <v>2016</v>
      </c>
      <c r="B47" s="23" t="s">
        <v>25</v>
      </c>
      <c r="C47" s="5" t="s">
        <v>22</v>
      </c>
      <c r="D47" s="102">
        <v>7388</v>
      </c>
      <c r="F47"/>
      <c r="G47"/>
      <c r="K47" s="18" t="s">
        <v>3</v>
      </c>
      <c r="L47" s="34">
        <v>7361</v>
      </c>
    </row>
    <row r="48" spans="1:12" ht="15" x14ac:dyDescent="0.25">
      <c r="A48" s="9">
        <v>2017</v>
      </c>
      <c r="B48" s="23" t="s">
        <v>25</v>
      </c>
      <c r="C48" s="5" t="s">
        <v>22</v>
      </c>
      <c r="D48" s="102">
        <v>9451</v>
      </c>
      <c r="F48"/>
      <c r="G48"/>
      <c r="K48" s="18" t="s">
        <v>4</v>
      </c>
      <c r="L48" s="34">
        <v>7635</v>
      </c>
    </row>
    <row r="49" spans="1:12" ht="15" x14ac:dyDescent="0.25">
      <c r="A49" s="9">
        <v>2018</v>
      </c>
      <c r="B49" s="23" t="s">
        <v>25</v>
      </c>
      <c r="C49" s="5" t="s">
        <v>22</v>
      </c>
      <c r="D49" s="102">
        <v>12238</v>
      </c>
      <c r="F49"/>
      <c r="G49"/>
      <c r="K49" s="18" t="s">
        <v>5</v>
      </c>
      <c r="L49" s="34">
        <v>6801</v>
      </c>
    </row>
    <row r="50" spans="1:12" ht="15" x14ac:dyDescent="0.25">
      <c r="A50" s="9">
        <v>2019</v>
      </c>
      <c r="B50" s="23" t="s">
        <v>25</v>
      </c>
      <c r="C50" s="5" t="s">
        <v>22</v>
      </c>
      <c r="D50" s="102">
        <v>11616</v>
      </c>
      <c r="F50"/>
      <c r="G50"/>
      <c r="K50" s="18" t="s">
        <v>6</v>
      </c>
      <c r="L50" s="34">
        <v>6920</v>
      </c>
    </row>
    <row r="51" spans="1:12" ht="15.75" thickBot="1" x14ac:dyDescent="0.3">
      <c r="A51" s="195">
        <v>2020</v>
      </c>
      <c r="B51" s="25" t="s">
        <v>25</v>
      </c>
      <c r="C51" s="11" t="s">
        <v>22</v>
      </c>
      <c r="D51" s="138">
        <v>12267</v>
      </c>
      <c r="F51"/>
      <c r="G51"/>
      <c r="K51" s="18" t="s">
        <v>7</v>
      </c>
      <c r="L51" s="34">
        <v>4541</v>
      </c>
    </row>
    <row r="52" spans="1:12" ht="15" x14ac:dyDescent="0.25">
      <c r="A52" s="193">
        <v>2009</v>
      </c>
      <c r="B52" s="24" t="s">
        <v>25</v>
      </c>
      <c r="C52" s="7" t="s">
        <v>23</v>
      </c>
      <c r="D52" s="103">
        <v>1529</v>
      </c>
      <c r="F52"/>
      <c r="G52"/>
      <c r="K52" s="18" t="s">
        <v>8</v>
      </c>
      <c r="L52" s="34">
        <v>6411</v>
      </c>
    </row>
    <row r="53" spans="1:12" ht="15" x14ac:dyDescent="0.25">
      <c r="A53" s="9">
        <v>2010</v>
      </c>
      <c r="B53" s="23" t="s">
        <v>25</v>
      </c>
      <c r="C53" s="5" t="s">
        <v>23</v>
      </c>
      <c r="D53" s="102">
        <v>1662</v>
      </c>
      <c r="F53"/>
      <c r="G53"/>
      <c r="K53" s="18" t="s">
        <v>9</v>
      </c>
      <c r="L53" s="34">
        <v>8983</v>
      </c>
    </row>
    <row r="54" spans="1:12" ht="15" x14ac:dyDescent="0.25">
      <c r="A54" s="9">
        <v>2011</v>
      </c>
      <c r="B54" s="23" t="s">
        <v>25</v>
      </c>
      <c r="C54" s="5" t="s">
        <v>23</v>
      </c>
      <c r="D54" s="102">
        <v>1772</v>
      </c>
      <c r="F54"/>
      <c r="G54"/>
      <c r="K54" s="18" t="s">
        <v>10</v>
      </c>
      <c r="L54" s="34">
        <v>7301</v>
      </c>
    </row>
    <row r="55" spans="1:12" ht="15" x14ac:dyDescent="0.25">
      <c r="A55" s="9">
        <v>2012</v>
      </c>
      <c r="B55" s="23" t="s">
        <v>25</v>
      </c>
      <c r="C55" s="5" t="s">
        <v>23</v>
      </c>
      <c r="D55" s="102">
        <v>1598</v>
      </c>
      <c r="F55"/>
      <c r="G55"/>
      <c r="K55" s="18" t="s">
        <v>11</v>
      </c>
      <c r="L55" s="34">
        <v>6259</v>
      </c>
    </row>
    <row r="56" spans="1:12" ht="15" x14ac:dyDescent="0.25">
      <c r="A56" s="9">
        <v>2013</v>
      </c>
      <c r="B56" s="23" t="s">
        <v>25</v>
      </c>
      <c r="C56" s="5" t="s">
        <v>23</v>
      </c>
      <c r="D56" s="102">
        <v>1826</v>
      </c>
      <c r="F56"/>
      <c r="G56"/>
      <c r="K56" s="152" t="s">
        <v>16</v>
      </c>
      <c r="L56" s="34">
        <v>321274</v>
      </c>
    </row>
    <row r="57" spans="1:12" ht="15" x14ac:dyDescent="0.25">
      <c r="A57" s="9">
        <v>2014</v>
      </c>
      <c r="B57" s="23" t="s">
        <v>25</v>
      </c>
      <c r="C57" s="5" t="s">
        <v>23</v>
      </c>
      <c r="D57" s="102">
        <v>1773</v>
      </c>
      <c r="K57"/>
      <c r="L57"/>
    </row>
    <row r="58" spans="1:12" ht="15" x14ac:dyDescent="0.25">
      <c r="A58" s="9">
        <v>2015</v>
      </c>
      <c r="B58" s="23" t="s">
        <v>25</v>
      </c>
      <c r="C58" s="5" t="s">
        <v>23</v>
      </c>
      <c r="D58" s="102">
        <v>1927</v>
      </c>
      <c r="K58"/>
      <c r="L58"/>
    </row>
    <row r="59" spans="1:12" ht="15" x14ac:dyDescent="0.25">
      <c r="A59" s="9">
        <v>2016</v>
      </c>
      <c r="B59" s="23" t="s">
        <v>25</v>
      </c>
      <c r="C59" s="5" t="s">
        <v>23</v>
      </c>
      <c r="D59" s="102">
        <v>2096</v>
      </c>
      <c r="K59"/>
      <c r="L59"/>
    </row>
    <row r="60" spans="1:12" ht="15" x14ac:dyDescent="0.25">
      <c r="A60" s="9">
        <v>2017</v>
      </c>
      <c r="B60" s="23" t="s">
        <v>25</v>
      </c>
      <c r="C60" s="5" t="s">
        <v>23</v>
      </c>
      <c r="D60" s="102">
        <v>1890</v>
      </c>
      <c r="K60"/>
      <c r="L60"/>
    </row>
    <row r="61" spans="1:12" ht="15" x14ac:dyDescent="0.25">
      <c r="A61" s="9">
        <v>2018</v>
      </c>
      <c r="B61" s="23" t="s">
        <v>25</v>
      </c>
      <c r="C61" s="5" t="s">
        <v>23</v>
      </c>
      <c r="D61" s="102">
        <v>1685</v>
      </c>
      <c r="K61"/>
      <c r="L61"/>
    </row>
    <row r="62" spans="1:12" ht="15" x14ac:dyDescent="0.25">
      <c r="A62" s="9">
        <v>2019</v>
      </c>
      <c r="B62" s="23" t="s">
        <v>25</v>
      </c>
      <c r="C62" s="5" t="s">
        <v>23</v>
      </c>
      <c r="D62" s="102">
        <v>1585</v>
      </c>
      <c r="K62"/>
      <c r="L62"/>
    </row>
    <row r="63" spans="1:12" ht="15.75" thickBot="1" x14ac:dyDescent="0.3">
      <c r="A63" s="195">
        <v>2020</v>
      </c>
      <c r="B63" s="25" t="s">
        <v>25</v>
      </c>
      <c r="C63" s="11" t="s">
        <v>23</v>
      </c>
      <c r="D63" s="138">
        <v>1495</v>
      </c>
      <c r="K63"/>
      <c r="L63"/>
    </row>
    <row r="64" spans="1:12" ht="15" x14ac:dyDescent="0.25">
      <c r="A64" s="193">
        <v>2009</v>
      </c>
      <c r="B64" s="132" t="s">
        <v>25</v>
      </c>
      <c r="C64" s="133" t="s">
        <v>24</v>
      </c>
      <c r="D64" s="137">
        <v>13141</v>
      </c>
      <c r="K64"/>
      <c r="L64"/>
    </row>
    <row r="65" spans="1:12" ht="15" x14ac:dyDescent="0.25">
      <c r="A65" s="9">
        <v>2010</v>
      </c>
      <c r="B65" s="23" t="s">
        <v>25</v>
      </c>
      <c r="C65" s="5" t="s">
        <v>24</v>
      </c>
      <c r="D65" s="102">
        <v>14767</v>
      </c>
      <c r="K65"/>
      <c r="L65"/>
    </row>
    <row r="66" spans="1:12" ht="15" x14ac:dyDescent="0.25">
      <c r="A66" s="9">
        <v>2011</v>
      </c>
      <c r="B66" s="23" t="s">
        <v>25</v>
      </c>
      <c r="C66" s="5" t="s">
        <v>24</v>
      </c>
      <c r="D66" s="102">
        <v>18594</v>
      </c>
      <c r="K66"/>
      <c r="L66"/>
    </row>
    <row r="67" spans="1:12" ht="15" x14ac:dyDescent="0.25">
      <c r="A67" s="9">
        <v>2012</v>
      </c>
      <c r="B67" s="23" t="s">
        <v>25</v>
      </c>
      <c r="C67" s="5" t="s">
        <v>24</v>
      </c>
      <c r="D67" s="102">
        <v>17420</v>
      </c>
      <c r="K67"/>
      <c r="L67"/>
    </row>
    <row r="68" spans="1:12" ht="15" x14ac:dyDescent="0.25">
      <c r="A68" s="9">
        <v>2013</v>
      </c>
      <c r="B68" s="23" t="s">
        <v>25</v>
      </c>
      <c r="C68" s="5" t="s">
        <v>24</v>
      </c>
      <c r="D68" s="102">
        <v>18078</v>
      </c>
      <c r="K68"/>
      <c r="L68"/>
    </row>
    <row r="69" spans="1:12" ht="15" x14ac:dyDescent="0.25">
      <c r="A69" s="9">
        <v>2014</v>
      </c>
      <c r="B69" s="23" t="s">
        <v>25</v>
      </c>
      <c r="C69" s="5" t="s">
        <v>24</v>
      </c>
      <c r="D69" s="102">
        <v>17948</v>
      </c>
      <c r="K69"/>
      <c r="L69"/>
    </row>
    <row r="70" spans="1:12" ht="15" x14ac:dyDescent="0.25">
      <c r="A70" s="9">
        <v>2015</v>
      </c>
      <c r="B70" s="23" t="s">
        <v>25</v>
      </c>
      <c r="C70" s="5" t="s">
        <v>24</v>
      </c>
      <c r="D70" s="102">
        <v>17508</v>
      </c>
      <c r="K70"/>
      <c r="L70"/>
    </row>
    <row r="71" spans="1:12" ht="15" x14ac:dyDescent="0.25">
      <c r="A71" s="9">
        <v>2016</v>
      </c>
      <c r="B71" s="23" t="s">
        <v>25</v>
      </c>
      <c r="C71" s="5" t="s">
        <v>24</v>
      </c>
      <c r="D71" s="102">
        <v>18035</v>
      </c>
      <c r="K71"/>
      <c r="L71"/>
    </row>
    <row r="72" spans="1:12" ht="15" x14ac:dyDescent="0.25">
      <c r="A72" s="9">
        <v>2017</v>
      </c>
      <c r="B72" s="23" t="s">
        <v>25</v>
      </c>
      <c r="C72" s="5" t="s">
        <v>24</v>
      </c>
      <c r="D72" s="102">
        <v>22109</v>
      </c>
      <c r="K72"/>
      <c r="L72"/>
    </row>
    <row r="73" spans="1:12" ht="15" x14ac:dyDescent="0.25">
      <c r="A73" s="9">
        <v>2018</v>
      </c>
      <c r="B73" s="23" t="s">
        <v>25</v>
      </c>
      <c r="C73" s="5" t="s">
        <v>24</v>
      </c>
      <c r="D73" s="102">
        <v>18346</v>
      </c>
      <c r="K73"/>
      <c r="L73"/>
    </row>
    <row r="74" spans="1:12" ht="15" x14ac:dyDescent="0.25">
      <c r="A74" s="9">
        <v>2019</v>
      </c>
      <c r="B74" s="23" t="s">
        <v>25</v>
      </c>
      <c r="C74" s="5" t="s">
        <v>24</v>
      </c>
      <c r="D74" s="102">
        <v>15774</v>
      </c>
      <c r="K74"/>
      <c r="L74"/>
    </row>
    <row r="75" spans="1:12" ht="15.75" thickBot="1" x14ac:dyDescent="0.3">
      <c r="A75" s="195">
        <v>2020</v>
      </c>
      <c r="B75" s="23" t="s">
        <v>25</v>
      </c>
      <c r="C75" s="5" t="s">
        <v>24</v>
      </c>
      <c r="D75" s="102">
        <v>12224</v>
      </c>
      <c r="K75"/>
      <c r="L75"/>
    </row>
    <row r="76" spans="1:12" ht="15" x14ac:dyDescent="0.25">
      <c r="A76" s="193">
        <v>2021</v>
      </c>
      <c r="B76" s="7" t="s">
        <v>0</v>
      </c>
      <c r="C76" s="7" t="s">
        <v>19</v>
      </c>
      <c r="D76" s="104">
        <v>94</v>
      </c>
      <c r="K76"/>
      <c r="L76"/>
    </row>
    <row r="77" spans="1:12" ht="15" x14ac:dyDescent="0.25">
      <c r="A77" s="9">
        <v>2021</v>
      </c>
      <c r="B77" s="5" t="s">
        <v>1</v>
      </c>
      <c r="C77" s="5" t="s">
        <v>19</v>
      </c>
      <c r="D77" s="105">
        <v>110</v>
      </c>
      <c r="K77"/>
      <c r="L77"/>
    </row>
    <row r="78" spans="1:12" ht="15" x14ac:dyDescent="0.25">
      <c r="A78" s="9">
        <v>2021</v>
      </c>
      <c r="B78" s="5" t="s">
        <v>2</v>
      </c>
      <c r="C78" s="5" t="s">
        <v>19</v>
      </c>
      <c r="D78" s="105">
        <v>143</v>
      </c>
      <c r="K78"/>
      <c r="L78"/>
    </row>
    <row r="79" spans="1:12" ht="15" x14ac:dyDescent="0.25">
      <c r="A79" s="9">
        <v>2021</v>
      </c>
      <c r="B79" s="5" t="s">
        <v>3</v>
      </c>
      <c r="C79" s="5" t="s">
        <v>19</v>
      </c>
      <c r="D79" s="105">
        <v>104</v>
      </c>
      <c r="K79"/>
      <c r="L79"/>
    </row>
    <row r="80" spans="1:12" ht="15" x14ac:dyDescent="0.25">
      <c r="A80" s="9">
        <v>2021</v>
      </c>
      <c r="B80" s="5" t="s">
        <v>4</v>
      </c>
      <c r="C80" s="5" t="s">
        <v>19</v>
      </c>
      <c r="D80" s="105">
        <v>120</v>
      </c>
      <c r="K80"/>
      <c r="L80"/>
    </row>
    <row r="81" spans="1:4" x14ac:dyDescent="0.2">
      <c r="A81" s="9">
        <v>2021</v>
      </c>
      <c r="B81" s="5" t="s">
        <v>5</v>
      </c>
      <c r="C81" s="5" t="s">
        <v>19</v>
      </c>
      <c r="D81" s="105">
        <v>141</v>
      </c>
    </row>
    <row r="82" spans="1:4" x14ac:dyDescent="0.2">
      <c r="A82" s="9">
        <v>2021</v>
      </c>
      <c r="B82" s="5" t="s">
        <v>6</v>
      </c>
      <c r="C82" s="5" t="s">
        <v>19</v>
      </c>
      <c r="D82" s="105">
        <v>163</v>
      </c>
    </row>
    <row r="83" spans="1:4" x14ac:dyDescent="0.2">
      <c r="A83" s="9">
        <v>2021</v>
      </c>
      <c r="B83" s="5" t="s">
        <v>7</v>
      </c>
      <c r="C83" s="5" t="s">
        <v>19</v>
      </c>
      <c r="D83" s="105">
        <v>77</v>
      </c>
    </row>
    <row r="84" spans="1:4" x14ac:dyDescent="0.2">
      <c r="A84" s="9">
        <v>2021</v>
      </c>
      <c r="B84" s="5" t="s">
        <v>8</v>
      </c>
      <c r="C84" s="5" t="s">
        <v>19</v>
      </c>
      <c r="D84" s="105">
        <v>117</v>
      </c>
    </row>
    <row r="85" spans="1:4" x14ac:dyDescent="0.2">
      <c r="A85" s="9">
        <v>2021</v>
      </c>
      <c r="B85" s="5" t="s">
        <v>9</v>
      </c>
      <c r="C85" s="5" t="s">
        <v>19</v>
      </c>
      <c r="D85" s="105">
        <v>127</v>
      </c>
    </row>
    <row r="86" spans="1:4" x14ac:dyDescent="0.2">
      <c r="A86" s="9">
        <v>2021</v>
      </c>
      <c r="B86" s="5" t="s">
        <v>10</v>
      </c>
      <c r="C86" s="5" t="s">
        <v>19</v>
      </c>
      <c r="D86" s="105">
        <v>100</v>
      </c>
    </row>
    <row r="87" spans="1:4" ht="13.5" thickBot="1" x14ac:dyDescent="0.25">
      <c r="A87" s="195">
        <v>2021</v>
      </c>
      <c r="B87" s="11" t="s">
        <v>11</v>
      </c>
      <c r="C87" s="11" t="s">
        <v>19</v>
      </c>
      <c r="D87" s="106">
        <v>138</v>
      </c>
    </row>
    <row r="88" spans="1:4" x14ac:dyDescent="0.2">
      <c r="A88" s="193">
        <v>2021</v>
      </c>
      <c r="B88" s="133" t="s">
        <v>0</v>
      </c>
      <c r="C88" s="133" t="s">
        <v>20</v>
      </c>
      <c r="D88" s="201">
        <v>201</v>
      </c>
    </row>
    <row r="89" spans="1:4" x14ac:dyDescent="0.2">
      <c r="A89" s="9">
        <v>2021</v>
      </c>
      <c r="B89" s="5" t="s">
        <v>1</v>
      </c>
      <c r="C89" s="5" t="s">
        <v>20</v>
      </c>
      <c r="D89" s="105">
        <v>281</v>
      </c>
    </row>
    <row r="90" spans="1:4" x14ac:dyDescent="0.2">
      <c r="A90" s="9">
        <v>2021</v>
      </c>
      <c r="B90" s="5" t="s">
        <v>2</v>
      </c>
      <c r="C90" s="5" t="s">
        <v>20</v>
      </c>
      <c r="D90" s="105">
        <v>323</v>
      </c>
    </row>
    <row r="91" spans="1:4" x14ac:dyDescent="0.2">
      <c r="A91" s="9">
        <v>2021</v>
      </c>
      <c r="B91" s="5" t="s">
        <v>3</v>
      </c>
      <c r="C91" s="5" t="s">
        <v>20</v>
      </c>
      <c r="D91" s="105">
        <v>287</v>
      </c>
    </row>
    <row r="92" spans="1:4" x14ac:dyDescent="0.2">
      <c r="A92" s="9">
        <v>2021</v>
      </c>
      <c r="B92" s="5" t="s">
        <v>4</v>
      </c>
      <c r="C92" s="5" t="s">
        <v>20</v>
      </c>
      <c r="D92" s="105">
        <v>280</v>
      </c>
    </row>
    <row r="93" spans="1:4" x14ac:dyDescent="0.2">
      <c r="A93" s="9">
        <v>2021</v>
      </c>
      <c r="B93" s="5" t="s">
        <v>5</v>
      </c>
      <c r="C93" s="5" t="s">
        <v>20</v>
      </c>
      <c r="D93" s="105">
        <v>291</v>
      </c>
    </row>
    <row r="94" spans="1:4" x14ac:dyDescent="0.2">
      <c r="A94" s="9">
        <v>2021</v>
      </c>
      <c r="B94" s="5" t="s">
        <v>6</v>
      </c>
      <c r="C94" s="5" t="s">
        <v>20</v>
      </c>
      <c r="D94" s="105">
        <v>255</v>
      </c>
    </row>
    <row r="95" spans="1:4" x14ac:dyDescent="0.2">
      <c r="A95" s="9">
        <v>2021</v>
      </c>
      <c r="B95" s="5" t="s">
        <v>7</v>
      </c>
      <c r="C95" s="5" t="s">
        <v>20</v>
      </c>
      <c r="D95" s="105">
        <v>173</v>
      </c>
    </row>
    <row r="96" spans="1:4" x14ac:dyDescent="0.2">
      <c r="A96" s="9">
        <v>2021</v>
      </c>
      <c r="B96" s="5" t="s">
        <v>8</v>
      </c>
      <c r="C96" s="5" t="s">
        <v>20</v>
      </c>
      <c r="D96" s="105">
        <v>232</v>
      </c>
    </row>
    <row r="97" spans="1:4" x14ac:dyDescent="0.2">
      <c r="A97" s="9">
        <v>2021</v>
      </c>
      <c r="B97" s="5" t="s">
        <v>9</v>
      </c>
      <c r="C97" s="5" t="s">
        <v>20</v>
      </c>
      <c r="D97" s="105">
        <v>265</v>
      </c>
    </row>
    <row r="98" spans="1:4" x14ac:dyDescent="0.2">
      <c r="A98" s="9">
        <v>2021</v>
      </c>
      <c r="B98" s="5" t="s">
        <v>10</v>
      </c>
      <c r="C98" s="5" t="s">
        <v>20</v>
      </c>
      <c r="D98" s="105">
        <v>272</v>
      </c>
    </row>
    <row r="99" spans="1:4" ht="13.5" thickBot="1" x14ac:dyDescent="0.25">
      <c r="A99" s="195">
        <v>2021</v>
      </c>
      <c r="B99" s="11" t="s">
        <v>11</v>
      </c>
      <c r="C99" s="11" t="s">
        <v>20</v>
      </c>
      <c r="D99" s="106">
        <v>231</v>
      </c>
    </row>
    <row r="100" spans="1:4" x14ac:dyDescent="0.2">
      <c r="A100" s="193">
        <v>2022</v>
      </c>
      <c r="B100" s="7" t="s">
        <v>0</v>
      </c>
      <c r="C100" s="7" t="s">
        <v>19</v>
      </c>
      <c r="D100" s="104">
        <v>85</v>
      </c>
    </row>
    <row r="101" spans="1:4" x14ac:dyDescent="0.2">
      <c r="A101" s="9">
        <v>2022</v>
      </c>
      <c r="B101" s="5" t="s">
        <v>1</v>
      </c>
      <c r="C101" s="5" t="s">
        <v>19</v>
      </c>
      <c r="D101" s="105">
        <v>109</v>
      </c>
    </row>
    <row r="102" spans="1:4" x14ac:dyDescent="0.2">
      <c r="A102" s="9">
        <v>2022</v>
      </c>
      <c r="B102" s="5" t="s">
        <v>2</v>
      </c>
      <c r="C102" s="5" t="s">
        <v>19</v>
      </c>
      <c r="D102" s="105">
        <v>154</v>
      </c>
    </row>
    <row r="103" spans="1:4" x14ac:dyDescent="0.2">
      <c r="A103" s="9">
        <v>2022</v>
      </c>
      <c r="B103" s="5" t="s">
        <v>3</v>
      </c>
      <c r="C103" s="5" t="s">
        <v>19</v>
      </c>
      <c r="D103" s="105">
        <v>115</v>
      </c>
    </row>
    <row r="104" spans="1:4" x14ac:dyDescent="0.2">
      <c r="A104" s="9">
        <v>2022</v>
      </c>
      <c r="B104" s="5" t="s">
        <v>4</v>
      </c>
      <c r="C104" s="5" t="s">
        <v>19</v>
      </c>
      <c r="D104" s="105">
        <v>86</v>
      </c>
    </row>
    <row r="105" spans="1:4" x14ac:dyDescent="0.2">
      <c r="A105" s="9">
        <v>2022</v>
      </c>
      <c r="B105" s="5" t="s">
        <v>5</v>
      </c>
      <c r="C105" s="5" t="s">
        <v>19</v>
      </c>
      <c r="D105" s="105">
        <v>143</v>
      </c>
    </row>
    <row r="106" spans="1:4" x14ac:dyDescent="0.2">
      <c r="A106" s="9">
        <v>2022</v>
      </c>
      <c r="B106" s="5" t="s">
        <v>6</v>
      </c>
      <c r="C106" s="5" t="s">
        <v>19</v>
      </c>
      <c r="D106" s="105">
        <v>131</v>
      </c>
    </row>
    <row r="107" spans="1:4" x14ac:dyDescent="0.2">
      <c r="A107" s="9">
        <v>2022</v>
      </c>
      <c r="B107" s="5" t="s">
        <v>7</v>
      </c>
      <c r="C107" s="5" t="s">
        <v>19</v>
      </c>
      <c r="D107" s="105">
        <v>85</v>
      </c>
    </row>
    <row r="108" spans="1:4" x14ac:dyDescent="0.2">
      <c r="A108" s="9">
        <v>2022</v>
      </c>
      <c r="B108" s="5" t="s">
        <v>8</v>
      </c>
      <c r="C108" s="5" t="s">
        <v>19</v>
      </c>
      <c r="D108" s="105">
        <v>79</v>
      </c>
    </row>
    <row r="109" spans="1:4" x14ac:dyDescent="0.2">
      <c r="A109" s="9">
        <v>2022</v>
      </c>
      <c r="B109" s="5" t="s">
        <v>9</v>
      </c>
      <c r="C109" s="5" t="s">
        <v>19</v>
      </c>
      <c r="D109" s="105">
        <v>120</v>
      </c>
    </row>
    <row r="110" spans="1:4" x14ac:dyDescent="0.2">
      <c r="A110" s="9">
        <v>2022</v>
      </c>
      <c r="B110" s="5" t="s">
        <v>10</v>
      </c>
      <c r="C110" s="5" t="s">
        <v>19</v>
      </c>
      <c r="D110" s="105">
        <v>105</v>
      </c>
    </row>
    <row r="111" spans="1:4" ht="13.5" thickBot="1" x14ac:dyDescent="0.25">
      <c r="A111" s="195">
        <v>2022</v>
      </c>
      <c r="B111" s="11" t="s">
        <v>11</v>
      </c>
      <c r="C111" s="11" t="s">
        <v>19</v>
      </c>
      <c r="D111" s="106">
        <v>106</v>
      </c>
    </row>
    <row r="112" spans="1:4" x14ac:dyDescent="0.2">
      <c r="A112" s="193">
        <v>2022</v>
      </c>
      <c r="B112" s="133" t="s">
        <v>0</v>
      </c>
      <c r="C112" s="133" t="s">
        <v>20</v>
      </c>
      <c r="D112" s="201">
        <v>188</v>
      </c>
    </row>
    <row r="113" spans="1:4" x14ac:dyDescent="0.2">
      <c r="A113" s="9">
        <v>2022</v>
      </c>
      <c r="B113" s="5" t="s">
        <v>1</v>
      </c>
      <c r="C113" s="5" t="s">
        <v>20</v>
      </c>
      <c r="D113" s="105">
        <v>240</v>
      </c>
    </row>
    <row r="114" spans="1:4" x14ac:dyDescent="0.2">
      <c r="A114" s="9">
        <v>2022</v>
      </c>
      <c r="B114" s="5" t="s">
        <v>2</v>
      </c>
      <c r="C114" s="5" t="s">
        <v>20</v>
      </c>
      <c r="D114" s="105">
        <v>237</v>
      </c>
    </row>
    <row r="115" spans="1:4" x14ac:dyDescent="0.2">
      <c r="A115" s="9">
        <v>2022</v>
      </c>
      <c r="B115" s="5" t="s">
        <v>3</v>
      </c>
      <c r="C115" s="5" t="s">
        <v>20</v>
      </c>
      <c r="D115" s="105">
        <v>208</v>
      </c>
    </row>
    <row r="116" spans="1:4" x14ac:dyDescent="0.2">
      <c r="A116" s="9">
        <v>2022</v>
      </c>
      <c r="B116" s="5" t="s">
        <v>4</v>
      </c>
      <c r="C116" s="5" t="s">
        <v>20</v>
      </c>
      <c r="D116" s="105">
        <v>237</v>
      </c>
    </row>
    <row r="117" spans="1:4" x14ac:dyDescent="0.2">
      <c r="A117" s="9">
        <v>2022</v>
      </c>
      <c r="B117" s="5" t="s">
        <v>5</v>
      </c>
      <c r="C117" s="5" t="s">
        <v>20</v>
      </c>
      <c r="D117" s="105">
        <v>237</v>
      </c>
    </row>
    <row r="118" spans="1:4" x14ac:dyDescent="0.2">
      <c r="A118" s="9">
        <v>2022</v>
      </c>
      <c r="B118" s="5" t="s">
        <v>6</v>
      </c>
      <c r="C118" s="5" t="s">
        <v>20</v>
      </c>
      <c r="D118" s="105">
        <v>205</v>
      </c>
    </row>
    <row r="119" spans="1:4" x14ac:dyDescent="0.2">
      <c r="A119" s="9">
        <v>2022</v>
      </c>
      <c r="B119" s="5" t="s">
        <v>7</v>
      </c>
      <c r="C119" s="5" t="s">
        <v>20</v>
      </c>
      <c r="D119" s="105">
        <v>181</v>
      </c>
    </row>
    <row r="120" spans="1:4" x14ac:dyDescent="0.2">
      <c r="A120" s="9">
        <v>2022</v>
      </c>
      <c r="B120" s="5" t="s">
        <v>8</v>
      </c>
      <c r="C120" s="5" t="s">
        <v>20</v>
      </c>
      <c r="D120" s="105">
        <v>194</v>
      </c>
    </row>
    <row r="121" spans="1:4" x14ac:dyDescent="0.2">
      <c r="A121" s="9">
        <v>2022</v>
      </c>
      <c r="B121" s="5" t="s">
        <v>9</v>
      </c>
      <c r="C121" s="5" t="s">
        <v>20</v>
      </c>
      <c r="D121" s="105">
        <v>237</v>
      </c>
    </row>
    <row r="122" spans="1:4" x14ac:dyDescent="0.2">
      <c r="A122" s="9">
        <v>2022</v>
      </c>
      <c r="B122" s="5" t="s">
        <v>10</v>
      </c>
      <c r="C122" s="5" t="s">
        <v>20</v>
      </c>
      <c r="D122" s="105">
        <v>256</v>
      </c>
    </row>
    <row r="123" spans="1:4" ht="13.5" thickBot="1" x14ac:dyDescent="0.25">
      <c r="A123" s="195">
        <v>2022</v>
      </c>
      <c r="B123" s="11" t="s">
        <v>11</v>
      </c>
      <c r="C123" s="11" t="s">
        <v>20</v>
      </c>
      <c r="D123" s="106">
        <v>215</v>
      </c>
    </row>
    <row r="124" spans="1:4" x14ac:dyDescent="0.2">
      <c r="A124" s="193">
        <v>2023</v>
      </c>
      <c r="B124" s="7" t="s">
        <v>0</v>
      </c>
      <c r="C124" s="7" t="s">
        <v>19</v>
      </c>
      <c r="D124" s="104">
        <v>84</v>
      </c>
    </row>
    <row r="125" spans="1:4" x14ac:dyDescent="0.2">
      <c r="A125" s="9">
        <v>2023</v>
      </c>
      <c r="B125" s="5" t="s">
        <v>1</v>
      </c>
      <c r="C125" s="5" t="s">
        <v>19</v>
      </c>
      <c r="D125" s="105">
        <v>96</v>
      </c>
    </row>
    <row r="126" spans="1:4" x14ac:dyDescent="0.2">
      <c r="A126" s="9">
        <v>2023</v>
      </c>
      <c r="B126" s="5" t="s">
        <v>2</v>
      </c>
      <c r="C126" s="5" t="s">
        <v>19</v>
      </c>
      <c r="D126" s="105">
        <v>123</v>
      </c>
    </row>
    <row r="127" spans="1:4" x14ac:dyDescent="0.2">
      <c r="A127" s="9">
        <v>2023</v>
      </c>
      <c r="B127" s="5" t="s">
        <v>3</v>
      </c>
      <c r="C127" s="5" t="s">
        <v>19</v>
      </c>
      <c r="D127" s="105">
        <v>82</v>
      </c>
    </row>
    <row r="128" spans="1:4" x14ac:dyDescent="0.2">
      <c r="A128" s="9">
        <v>2023</v>
      </c>
      <c r="B128" s="5" t="s">
        <v>4</v>
      </c>
      <c r="C128" s="5" t="s">
        <v>19</v>
      </c>
      <c r="D128" s="105">
        <v>115</v>
      </c>
    </row>
    <row r="129" spans="1:4" x14ac:dyDescent="0.2">
      <c r="A129" s="9">
        <v>2023</v>
      </c>
      <c r="B129" s="5" t="s">
        <v>5</v>
      </c>
      <c r="C129" s="5" t="s">
        <v>19</v>
      </c>
      <c r="D129" s="105">
        <v>164</v>
      </c>
    </row>
    <row r="130" spans="1:4" x14ac:dyDescent="0.2">
      <c r="A130" s="9">
        <v>2023</v>
      </c>
      <c r="B130" s="5" t="s">
        <v>6</v>
      </c>
      <c r="C130" s="5" t="s">
        <v>19</v>
      </c>
      <c r="D130" s="105">
        <v>155</v>
      </c>
    </row>
    <row r="131" spans="1:4" x14ac:dyDescent="0.2">
      <c r="A131" s="9">
        <v>2023</v>
      </c>
      <c r="B131" s="5" t="s">
        <v>7</v>
      </c>
      <c r="C131" s="5" t="s">
        <v>19</v>
      </c>
      <c r="D131" s="105">
        <v>70</v>
      </c>
    </row>
    <row r="132" spans="1:4" x14ac:dyDescent="0.2">
      <c r="A132" s="9">
        <v>2023</v>
      </c>
      <c r="B132" s="5" t="s">
        <v>8</v>
      </c>
      <c r="C132" s="5" t="s">
        <v>19</v>
      </c>
      <c r="D132" s="105">
        <v>114</v>
      </c>
    </row>
    <row r="133" spans="1:4" x14ac:dyDescent="0.2">
      <c r="A133" s="9">
        <v>2023</v>
      </c>
      <c r="B133" s="5" t="s">
        <v>9</v>
      </c>
      <c r="C133" s="5" t="s">
        <v>19</v>
      </c>
      <c r="D133" s="105">
        <v>119</v>
      </c>
    </row>
    <row r="134" spans="1:4" x14ac:dyDescent="0.2">
      <c r="A134" s="9">
        <v>2023</v>
      </c>
      <c r="B134" s="5" t="s">
        <v>10</v>
      </c>
      <c r="C134" s="5" t="s">
        <v>19</v>
      </c>
      <c r="D134" s="105">
        <v>141</v>
      </c>
    </row>
    <row r="135" spans="1:4" ht="13.5" thickBot="1" x14ac:dyDescent="0.25">
      <c r="A135" s="195">
        <v>2023</v>
      </c>
      <c r="B135" s="11" t="s">
        <v>11</v>
      </c>
      <c r="C135" s="11" t="s">
        <v>19</v>
      </c>
      <c r="D135" s="106">
        <v>192</v>
      </c>
    </row>
    <row r="136" spans="1:4" x14ac:dyDescent="0.2">
      <c r="A136" s="193">
        <v>2023</v>
      </c>
      <c r="B136" s="133" t="s">
        <v>0</v>
      </c>
      <c r="C136" s="133" t="s">
        <v>20</v>
      </c>
      <c r="D136" s="201">
        <v>161</v>
      </c>
    </row>
    <row r="137" spans="1:4" x14ac:dyDescent="0.2">
      <c r="A137" s="9">
        <v>2023</v>
      </c>
      <c r="B137" s="5" t="s">
        <v>1</v>
      </c>
      <c r="C137" s="5" t="s">
        <v>20</v>
      </c>
      <c r="D137" s="105">
        <v>265</v>
      </c>
    </row>
    <row r="138" spans="1:4" x14ac:dyDescent="0.2">
      <c r="A138" s="9">
        <v>2023</v>
      </c>
      <c r="B138" s="5" t="s">
        <v>2</v>
      </c>
      <c r="C138" s="5" t="s">
        <v>20</v>
      </c>
      <c r="D138" s="105">
        <v>285</v>
      </c>
    </row>
    <row r="139" spans="1:4" x14ac:dyDescent="0.2">
      <c r="A139" s="9">
        <v>2023</v>
      </c>
      <c r="B139" s="5" t="s">
        <v>3</v>
      </c>
      <c r="C139" s="5" t="s">
        <v>20</v>
      </c>
      <c r="D139" s="105">
        <v>234</v>
      </c>
    </row>
    <row r="140" spans="1:4" x14ac:dyDescent="0.2">
      <c r="A140" s="9">
        <v>2023</v>
      </c>
      <c r="B140" s="5" t="s">
        <v>4</v>
      </c>
      <c r="C140" s="5" t="s">
        <v>20</v>
      </c>
      <c r="D140" s="105">
        <v>244</v>
      </c>
    </row>
    <row r="141" spans="1:4" x14ac:dyDescent="0.2">
      <c r="A141" s="9">
        <v>2023</v>
      </c>
      <c r="B141" s="5" t="s">
        <v>5</v>
      </c>
      <c r="C141" s="5" t="s">
        <v>20</v>
      </c>
      <c r="D141" s="105">
        <v>244</v>
      </c>
    </row>
    <row r="142" spans="1:4" x14ac:dyDescent="0.2">
      <c r="A142" s="9">
        <v>2023</v>
      </c>
      <c r="B142" s="5" t="s">
        <v>6</v>
      </c>
      <c r="C142" s="5" t="s">
        <v>20</v>
      </c>
      <c r="D142" s="105">
        <v>279</v>
      </c>
    </row>
    <row r="143" spans="1:4" x14ac:dyDescent="0.2">
      <c r="A143" s="9">
        <v>2023</v>
      </c>
      <c r="B143" s="5" t="s">
        <v>7</v>
      </c>
      <c r="C143" s="5" t="s">
        <v>20</v>
      </c>
      <c r="D143" s="105">
        <v>161</v>
      </c>
    </row>
    <row r="144" spans="1:4" x14ac:dyDescent="0.2">
      <c r="A144" s="9">
        <v>2023</v>
      </c>
      <c r="B144" s="5" t="s">
        <v>8</v>
      </c>
      <c r="C144" s="5" t="s">
        <v>20</v>
      </c>
      <c r="D144" s="105">
        <v>226</v>
      </c>
    </row>
    <row r="145" spans="1:14" x14ac:dyDescent="0.2">
      <c r="A145" s="9">
        <v>2023</v>
      </c>
      <c r="B145" s="5" t="s">
        <v>9</v>
      </c>
      <c r="C145" s="5" t="s">
        <v>20</v>
      </c>
      <c r="D145" s="105">
        <v>223</v>
      </c>
    </row>
    <row r="146" spans="1:14" x14ac:dyDescent="0.2">
      <c r="A146" s="9">
        <v>2023</v>
      </c>
      <c r="B146" s="5" t="s">
        <v>10</v>
      </c>
      <c r="C146" s="5" t="s">
        <v>20</v>
      </c>
      <c r="D146" s="105">
        <v>243</v>
      </c>
    </row>
    <row r="147" spans="1:14" ht="13.5" thickBot="1" x14ac:dyDescent="0.25">
      <c r="A147" s="195">
        <v>2023</v>
      </c>
      <c r="B147" s="11" t="s">
        <v>11</v>
      </c>
      <c r="C147" s="11" t="s">
        <v>20</v>
      </c>
      <c r="D147" s="106">
        <v>242</v>
      </c>
    </row>
    <row r="148" spans="1:14" ht="18" customHeight="1" x14ac:dyDescent="0.2">
      <c r="A148" s="193">
        <v>2024</v>
      </c>
      <c r="B148" s="7" t="s">
        <v>0</v>
      </c>
      <c r="C148" s="7" t="s">
        <v>19</v>
      </c>
      <c r="D148" s="105">
        <v>101</v>
      </c>
      <c r="F148" s="506" t="s">
        <v>207</v>
      </c>
      <c r="G148" s="507" t="s">
        <v>206</v>
      </c>
      <c r="H148" s="504"/>
      <c r="I148" s="509" t="s">
        <v>214</v>
      </c>
      <c r="J148" s="510" t="s">
        <v>215</v>
      </c>
      <c r="K148" s="510" t="s">
        <v>216</v>
      </c>
      <c r="L148" s="511" t="s">
        <v>217</v>
      </c>
    </row>
    <row r="149" spans="1:14" ht="15" x14ac:dyDescent="0.2">
      <c r="A149" s="9">
        <v>2024</v>
      </c>
      <c r="B149" s="5" t="s">
        <v>1</v>
      </c>
      <c r="C149" s="5" t="s">
        <v>19</v>
      </c>
      <c r="D149" s="105">
        <v>76</v>
      </c>
      <c r="F149" s="504">
        <v>2024</v>
      </c>
      <c r="G149" s="492">
        <v>30</v>
      </c>
      <c r="H149" s="493" t="s">
        <v>185</v>
      </c>
      <c r="I149" s="494">
        <v>73</v>
      </c>
    </row>
    <row r="150" spans="1:14" ht="15" x14ac:dyDescent="0.2">
      <c r="A150" s="9">
        <v>2024</v>
      </c>
      <c r="B150" s="5" t="s">
        <v>2</v>
      </c>
      <c r="C150" s="5" t="s">
        <v>19</v>
      </c>
      <c r="D150" s="105">
        <v>94</v>
      </c>
      <c r="F150" s="504">
        <v>2024</v>
      </c>
      <c r="G150" s="495" t="s">
        <v>182</v>
      </c>
      <c r="H150" s="496" t="s">
        <v>201</v>
      </c>
      <c r="I150" s="497">
        <v>51</v>
      </c>
    </row>
    <row r="151" spans="1:14" ht="15" x14ac:dyDescent="0.2">
      <c r="A151" s="9">
        <v>2024</v>
      </c>
      <c r="B151" s="5" t="s">
        <v>3</v>
      </c>
      <c r="C151" s="5" t="s">
        <v>19</v>
      </c>
      <c r="D151" s="105">
        <v>125</v>
      </c>
      <c r="F151" s="504">
        <v>2024</v>
      </c>
      <c r="G151" s="495" t="s">
        <v>183</v>
      </c>
      <c r="H151" s="496" t="s">
        <v>188</v>
      </c>
      <c r="I151" s="497">
        <v>92</v>
      </c>
    </row>
    <row r="152" spans="1:14" ht="15" x14ac:dyDescent="0.2">
      <c r="A152" s="9">
        <v>2024</v>
      </c>
      <c r="B152" s="5" t="s">
        <v>4</v>
      </c>
      <c r="C152" s="5" t="s">
        <v>19</v>
      </c>
      <c r="D152" s="105">
        <v>122</v>
      </c>
      <c r="F152" s="504">
        <v>2024</v>
      </c>
      <c r="G152" s="495" t="s">
        <v>184</v>
      </c>
      <c r="H152" s="496" t="s">
        <v>186</v>
      </c>
      <c r="I152" s="497">
        <v>417</v>
      </c>
    </row>
    <row r="153" spans="1:14" ht="15" x14ac:dyDescent="0.2">
      <c r="A153" s="9">
        <v>2024</v>
      </c>
      <c r="B153" s="5" t="s">
        <v>5</v>
      </c>
      <c r="C153" s="5" t="s">
        <v>19</v>
      </c>
      <c r="D153" s="105">
        <v>116</v>
      </c>
      <c r="F153" s="504">
        <v>2024</v>
      </c>
      <c r="G153" s="498">
        <v>180</v>
      </c>
      <c r="H153" s="499" t="s">
        <v>187</v>
      </c>
      <c r="I153" s="500">
        <v>144</v>
      </c>
    </row>
    <row r="154" spans="1:14" x14ac:dyDescent="0.2">
      <c r="A154" s="9">
        <v>2024</v>
      </c>
      <c r="B154" s="5" t="s">
        <v>6</v>
      </c>
      <c r="C154" s="5" t="s">
        <v>19</v>
      </c>
      <c r="D154" s="105">
        <v>114</v>
      </c>
      <c r="I154" s="512">
        <f>SUM(I149:I153)</f>
        <v>777</v>
      </c>
    </row>
    <row r="155" spans="1:14" x14ac:dyDescent="0.2">
      <c r="A155" s="9">
        <v>2024</v>
      </c>
      <c r="B155" s="5" t="s">
        <v>7</v>
      </c>
      <c r="C155" s="5" t="s">
        <v>19</v>
      </c>
      <c r="D155" s="105">
        <v>59</v>
      </c>
    </row>
    <row r="156" spans="1:14" x14ac:dyDescent="0.2">
      <c r="A156" s="9">
        <v>2024</v>
      </c>
      <c r="B156" s="5" t="s">
        <v>8</v>
      </c>
      <c r="C156" s="5" t="s">
        <v>19</v>
      </c>
      <c r="D156" s="105">
        <v>111</v>
      </c>
    </row>
    <row r="157" spans="1:14" x14ac:dyDescent="0.2">
      <c r="A157" s="9">
        <v>2024</v>
      </c>
      <c r="B157" s="5" t="s">
        <v>9</v>
      </c>
      <c r="C157" s="5" t="s">
        <v>19</v>
      </c>
      <c r="D157" s="105">
        <v>122</v>
      </c>
    </row>
    <row r="158" spans="1:14" x14ac:dyDescent="0.2">
      <c r="A158" s="9">
        <v>2024</v>
      </c>
      <c r="B158" s="5" t="s">
        <v>10</v>
      </c>
      <c r="C158" s="5" t="s">
        <v>19</v>
      </c>
      <c r="D158" s="105">
        <v>118</v>
      </c>
    </row>
    <row r="159" spans="1:14" ht="13.5" thickBot="1" x14ac:dyDescent="0.25">
      <c r="A159" s="195">
        <v>2024</v>
      </c>
      <c r="B159" s="11" t="s">
        <v>11</v>
      </c>
      <c r="C159" s="11" t="s">
        <v>19</v>
      </c>
      <c r="D159" s="106">
        <v>138</v>
      </c>
    </row>
    <row r="160" spans="1:14" ht="16.5" customHeight="1" x14ac:dyDescent="0.2">
      <c r="A160" s="193">
        <v>2024</v>
      </c>
      <c r="B160" s="133" t="s">
        <v>0</v>
      </c>
      <c r="C160" s="133" t="s">
        <v>20</v>
      </c>
      <c r="D160" s="201">
        <v>208</v>
      </c>
      <c r="F160" s="506" t="s">
        <v>208</v>
      </c>
      <c r="G160" s="507" t="s">
        <v>206</v>
      </c>
      <c r="H160" s="504"/>
      <c r="I160" s="509" t="s">
        <v>214</v>
      </c>
      <c r="J160" s="510" t="s">
        <v>215</v>
      </c>
      <c r="K160" s="510" t="s">
        <v>216</v>
      </c>
      <c r="L160" s="511" t="s">
        <v>217</v>
      </c>
      <c r="M160" s="501"/>
      <c r="N160" s="501"/>
    </row>
    <row r="161" spans="1:15" ht="15" x14ac:dyDescent="0.25">
      <c r="A161" s="9">
        <v>2024</v>
      </c>
      <c r="B161" s="5" t="s">
        <v>1</v>
      </c>
      <c r="C161" s="5" t="s">
        <v>20</v>
      </c>
      <c r="D161" s="105">
        <v>240</v>
      </c>
      <c r="F161" s="504">
        <v>2024</v>
      </c>
      <c r="G161" s="492">
        <v>30</v>
      </c>
      <c r="H161" s="493" t="s">
        <v>185</v>
      </c>
      <c r="I161" s="494">
        <v>0</v>
      </c>
      <c r="K161" s="501"/>
      <c r="L161" s="490"/>
      <c r="M161" s="237"/>
      <c r="N161" s="237"/>
      <c r="O161" s="17"/>
    </row>
    <row r="162" spans="1:15" ht="15" x14ac:dyDescent="0.25">
      <c r="A162" s="9">
        <v>2024</v>
      </c>
      <c r="B162" s="5" t="s">
        <v>2</v>
      </c>
      <c r="C162" s="5" t="s">
        <v>20</v>
      </c>
      <c r="D162" s="105">
        <v>225</v>
      </c>
      <c r="F162" s="504">
        <v>2024</v>
      </c>
      <c r="G162" s="495" t="s">
        <v>209</v>
      </c>
      <c r="H162" s="496" t="s">
        <v>201</v>
      </c>
      <c r="I162" s="497">
        <v>31</v>
      </c>
      <c r="K162" s="501"/>
      <c r="L162" s="502"/>
      <c r="M162" s="237"/>
      <c r="N162" s="237"/>
      <c r="O162" s="17"/>
    </row>
    <row r="163" spans="1:15" ht="15" x14ac:dyDescent="0.25">
      <c r="A163" s="9">
        <v>2024</v>
      </c>
      <c r="B163" s="5" t="s">
        <v>3</v>
      </c>
      <c r="C163" s="5" t="s">
        <v>20</v>
      </c>
      <c r="D163" s="105">
        <v>247</v>
      </c>
      <c r="F163" s="504">
        <v>2024</v>
      </c>
      <c r="G163" s="495" t="s">
        <v>189</v>
      </c>
      <c r="H163" s="496" t="s">
        <v>188</v>
      </c>
      <c r="I163" s="497">
        <v>75</v>
      </c>
      <c r="K163" s="501"/>
      <c r="L163" s="502"/>
      <c r="M163" s="237"/>
      <c r="N163" s="237"/>
      <c r="O163" s="17"/>
    </row>
    <row r="164" spans="1:15" ht="15" x14ac:dyDescent="0.25">
      <c r="A164" s="9">
        <v>2024</v>
      </c>
      <c r="B164" s="5" t="s">
        <v>4</v>
      </c>
      <c r="C164" s="5" t="s">
        <v>20</v>
      </c>
      <c r="D164" s="105">
        <v>253</v>
      </c>
      <c r="F164" s="504">
        <v>2024</v>
      </c>
      <c r="G164" s="495" t="s">
        <v>210</v>
      </c>
      <c r="H164" s="496" t="s">
        <v>186</v>
      </c>
      <c r="I164" s="497">
        <v>1991</v>
      </c>
      <c r="K164" s="501"/>
      <c r="L164" s="502"/>
      <c r="M164" s="237"/>
      <c r="N164" s="237"/>
      <c r="O164" s="17"/>
    </row>
    <row r="165" spans="1:15" ht="15" x14ac:dyDescent="0.25">
      <c r="A165" s="9">
        <v>2024</v>
      </c>
      <c r="B165" s="5" t="s">
        <v>5</v>
      </c>
      <c r="C165" s="5" t="s">
        <v>20</v>
      </c>
      <c r="D165" s="105">
        <v>234</v>
      </c>
      <c r="F165" s="504">
        <v>2024</v>
      </c>
      <c r="G165" s="498">
        <v>180</v>
      </c>
      <c r="H165" s="499" t="s">
        <v>187</v>
      </c>
      <c r="I165" s="500">
        <v>9</v>
      </c>
      <c r="K165" s="501"/>
      <c r="L165" s="502"/>
      <c r="M165" s="237"/>
      <c r="N165" s="237"/>
      <c r="O165" s="17"/>
    </row>
    <row r="166" spans="1:15" x14ac:dyDescent="0.2">
      <c r="A166" s="9">
        <v>2024</v>
      </c>
      <c r="B166" s="5" t="s">
        <v>6</v>
      </c>
      <c r="C166" s="5" t="s">
        <v>20</v>
      </c>
      <c r="D166" s="105">
        <v>248</v>
      </c>
      <c r="I166" s="512">
        <f>SUM(I161:I165)</f>
        <v>2106</v>
      </c>
      <c r="K166" s="501"/>
      <c r="L166" s="501"/>
      <c r="M166" s="501"/>
      <c r="N166" s="501"/>
    </row>
    <row r="167" spans="1:15" x14ac:dyDescent="0.2">
      <c r="A167" s="9">
        <v>2024</v>
      </c>
      <c r="B167" s="5" t="s">
        <v>7</v>
      </c>
      <c r="C167" s="5" t="s">
        <v>20</v>
      </c>
      <c r="D167" s="105">
        <v>145</v>
      </c>
    </row>
    <row r="168" spans="1:15" x14ac:dyDescent="0.2">
      <c r="A168" s="9">
        <v>2024</v>
      </c>
      <c r="B168" s="5" t="s">
        <v>8</v>
      </c>
      <c r="C168" s="5" t="s">
        <v>20</v>
      </c>
      <c r="D168" s="105">
        <v>216</v>
      </c>
      <c r="F168" s="506" t="s">
        <v>226</v>
      </c>
      <c r="G168" s="507" t="s">
        <v>206</v>
      </c>
      <c r="H168" s="504"/>
      <c r="I168" s="539" t="s">
        <v>214</v>
      </c>
      <c r="J168" s="510" t="s">
        <v>215</v>
      </c>
      <c r="K168" s="510" t="s">
        <v>216</v>
      </c>
      <c r="L168" s="511" t="s">
        <v>217</v>
      </c>
    </row>
    <row r="169" spans="1:15" ht="15" x14ac:dyDescent="0.2">
      <c r="A169" s="9">
        <v>2024</v>
      </c>
      <c r="B169" s="5" t="s">
        <v>9</v>
      </c>
      <c r="C169" s="5" t="s">
        <v>20</v>
      </c>
      <c r="D169" s="105">
        <v>236</v>
      </c>
      <c r="F169" s="504">
        <v>2024</v>
      </c>
      <c r="G169" s="547" t="s">
        <v>228</v>
      </c>
      <c r="H169" s="493" t="s">
        <v>188</v>
      </c>
      <c r="I169" s="494">
        <v>2</v>
      </c>
    </row>
    <row r="170" spans="1:15" ht="15" x14ac:dyDescent="0.2">
      <c r="A170" s="9">
        <v>2024</v>
      </c>
      <c r="B170" s="5" t="s">
        <v>10</v>
      </c>
      <c r="C170" s="5" t="s">
        <v>20</v>
      </c>
      <c r="D170" s="105">
        <v>244</v>
      </c>
      <c r="F170" s="504">
        <v>2024</v>
      </c>
      <c r="G170" s="498" t="s">
        <v>227</v>
      </c>
      <c r="H170" s="499" t="s">
        <v>186</v>
      </c>
      <c r="I170" s="500">
        <v>29</v>
      </c>
    </row>
    <row r="171" spans="1:15" ht="13.5" thickBot="1" x14ac:dyDescent="0.25">
      <c r="A171" s="195">
        <v>2024</v>
      </c>
      <c r="B171" s="11" t="s">
        <v>11</v>
      </c>
      <c r="C171" s="11" t="s">
        <v>20</v>
      </c>
      <c r="D171" s="105">
        <v>208</v>
      </c>
      <c r="I171" s="4">
        <f>SUM(I169:I170)</f>
        <v>31</v>
      </c>
    </row>
    <row r="172" spans="1:15" x14ac:dyDescent="0.2">
      <c r="A172" s="193">
        <v>2021</v>
      </c>
      <c r="B172" s="7" t="s">
        <v>0</v>
      </c>
      <c r="C172" s="7" t="s">
        <v>21</v>
      </c>
      <c r="D172" s="107">
        <v>3803</v>
      </c>
    </row>
    <row r="173" spans="1:15" x14ac:dyDescent="0.2">
      <c r="A173" s="9">
        <v>2021</v>
      </c>
      <c r="B173" s="5" t="s">
        <v>1</v>
      </c>
      <c r="C173" s="5" t="s">
        <v>21</v>
      </c>
      <c r="D173" s="108">
        <v>5131</v>
      </c>
    </row>
    <row r="174" spans="1:15" x14ac:dyDescent="0.2">
      <c r="A174" s="9">
        <v>2021</v>
      </c>
      <c r="B174" s="5" t="s">
        <v>2</v>
      </c>
      <c r="C174" s="5" t="s">
        <v>21</v>
      </c>
      <c r="D174" s="108">
        <v>5824</v>
      </c>
    </row>
    <row r="175" spans="1:15" x14ac:dyDescent="0.2">
      <c r="A175" s="9">
        <v>2021</v>
      </c>
      <c r="B175" s="5" t="s">
        <v>3</v>
      </c>
      <c r="C175" s="5" t="s">
        <v>21</v>
      </c>
      <c r="D175" s="108">
        <v>5059</v>
      </c>
    </row>
    <row r="176" spans="1:15" x14ac:dyDescent="0.2">
      <c r="A176" s="9">
        <v>2021</v>
      </c>
      <c r="B176" s="5" t="s">
        <v>4</v>
      </c>
      <c r="C176" s="5" t="s">
        <v>21</v>
      </c>
      <c r="D176" s="108">
        <v>4804</v>
      </c>
    </row>
    <row r="177" spans="1:4" x14ac:dyDescent="0.2">
      <c r="A177" s="9">
        <v>2021</v>
      </c>
      <c r="B177" s="5" t="s">
        <v>5</v>
      </c>
      <c r="C177" s="5" t="s">
        <v>21</v>
      </c>
      <c r="D177" s="108">
        <v>4473</v>
      </c>
    </row>
    <row r="178" spans="1:4" x14ac:dyDescent="0.2">
      <c r="A178" s="9">
        <v>2021</v>
      </c>
      <c r="B178" s="5" t="s">
        <v>6</v>
      </c>
      <c r="C178" s="5" t="s">
        <v>21</v>
      </c>
      <c r="D178" s="108">
        <v>3950</v>
      </c>
    </row>
    <row r="179" spans="1:4" x14ac:dyDescent="0.2">
      <c r="A179" s="9">
        <v>2021</v>
      </c>
      <c r="B179" s="5" t="s">
        <v>7</v>
      </c>
      <c r="C179" s="5" t="s">
        <v>21</v>
      </c>
      <c r="D179" s="108">
        <v>2595</v>
      </c>
    </row>
    <row r="180" spans="1:4" x14ac:dyDescent="0.2">
      <c r="A180" s="9">
        <v>2021</v>
      </c>
      <c r="B180" s="5" t="s">
        <v>8</v>
      </c>
      <c r="C180" s="5" t="s">
        <v>21</v>
      </c>
      <c r="D180" s="108">
        <v>3876</v>
      </c>
    </row>
    <row r="181" spans="1:4" x14ac:dyDescent="0.2">
      <c r="A181" s="9">
        <v>2021</v>
      </c>
      <c r="B181" s="5" t="s">
        <v>9</v>
      </c>
      <c r="C181" s="5" t="s">
        <v>21</v>
      </c>
      <c r="D181" s="108">
        <v>4007</v>
      </c>
    </row>
    <row r="182" spans="1:4" x14ac:dyDescent="0.2">
      <c r="A182" s="9">
        <v>2021</v>
      </c>
      <c r="B182" s="5" t="s">
        <v>10</v>
      </c>
      <c r="C182" s="5" t="s">
        <v>21</v>
      </c>
      <c r="D182" s="108">
        <v>4496</v>
      </c>
    </row>
    <row r="183" spans="1:4" ht="13.5" thickBot="1" x14ac:dyDescent="0.25">
      <c r="A183" s="195">
        <v>2021</v>
      </c>
      <c r="B183" s="11" t="s">
        <v>11</v>
      </c>
      <c r="C183" s="11" t="s">
        <v>21</v>
      </c>
      <c r="D183" s="109">
        <v>3567</v>
      </c>
    </row>
    <row r="184" spans="1:4" x14ac:dyDescent="0.2">
      <c r="A184" s="193">
        <v>2021</v>
      </c>
      <c r="B184" s="133" t="s">
        <v>0</v>
      </c>
      <c r="C184" s="133" t="s">
        <v>22</v>
      </c>
      <c r="D184" s="200">
        <v>958</v>
      </c>
    </row>
    <row r="185" spans="1:4" x14ac:dyDescent="0.2">
      <c r="A185" s="9">
        <v>2021</v>
      </c>
      <c r="B185" s="5" t="s">
        <v>1</v>
      </c>
      <c r="C185" s="5" t="s">
        <v>22</v>
      </c>
      <c r="D185" s="108">
        <v>1325</v>
      </c>
    </row>
    <row r="186" spans="1:4" x14ac:dyDescent="0.2">
      <c r="A186" s="9">
        <v>2021</v>
      </c>
      <c r="B186" s="5" t="s">
        <v>2</v>
      </c>
      <c r="C186" s="5" t="s">
        <v>22</v>
      </c>
      <c r="D186" s="108">
        <v>1399</v>
      </c>
    </row>
    <row r="187" spans="1:4" x14ac:dyDescent="0.2">
      <c r="A187" s="9">
        <v>2021</v>
      </c>
      <c r="B187" s="5" t="s">
        <v>3</v>
      </c>
      <c r="C187" s="5" t="s">
        <v>22</v>
      </c>
      <c r="D187" s="108">
        <v>1133</v>
      </c>
    </row>
    <row r="188" spans="1:4" x14ac:dyDescent="0.2">
      <c r="A188" s="9">
        <v>2021</v>
      </c>
      <c r="B188" s="5" t="s">
        <v>4</v>
      </c>
      <c r="C188" s="5" t="s">
        <v>22</v>
      </c>
      <c r="D188" s="108">
        <v>1226</v>
      </c>
    </row>
    <row r="189" spans="1:4" x14ac:dyDescent="0.2">
      <c r="A189" s="9">
        <v>2021</v>
      </c>
      <c r="B189" s="5" t="s">
        <v>5</v>
      </c>
      <c r="C189" s="5" t="s">
        <v>22</v>
      </c>
      <c r="D189" s="108">
        <v>1039</v>
      </c>
    </row>
    <row r="190" spans="1:4" x14ac:dyDescent="0.2">
      <c r="A190" s="9">
        <v>2021</v>
      </c>
      <c r="B190" s="5" t="s">
        <v>6</v>
      </c>
      <c r="C190" s="5" t="s">
        <v>22</v>
      </c>
      <c r="D190" s="108">
        <v>920</v>
      </c>
    </row>
    <row r="191" spans="1:4" x14ac:dyDescent="0.2">
      <c r="A191" s="9">
        <v>2021</v>
      </c>
      <c r="B191" s="5" t="s">
        <v>7</v>
      </c>
      <c r="C191" s="5" t="s">
        <v>22</v>
      </c>
      <c r="D191" s="108">
        <v>807</v>
      </c>
    </row>
    <row r="192" spans="1:4" x14ac:dyDescent="0.2">
      <c r="A192" s="9">
        <v>2021</v>
      </c>
      <c r="B192" s="5" t="s">
        <v>8</v>
      </c>
      <c r="C192" s="5" t="s">
        <v>22</v>
      </c>
      <c r="D192" s="108">
        <v>1057</v>
      </c>
    </row>
    <row r="193" spans="1:4" x14ac:dyDescent="0.2">
      <c r="A193" s="9">
        <v>2021</v>
      </c>
      <c r="B193" s="5" t="s">
        <v>9</v>
      </c>
      <c r="C193" s="5" t="s">
        <v>22</v>
      </c>
      <c r="D193" s="108">
        <v>1070</v>
      </c>
    </row>
    <row r="194" spans="1:4" x14ac:dyDescent="0.2">
      <c r="A194" s="9">
        <v>2021</v>
      </c>
      <c r="B194" s="5" t="s">
        <v>10</v>
      </c>
      <c r="C194" s="5" t="s">
        <v>22</v>
      </c>
      <c r="D194" s="108">
        <v>1156</v>
      </c>
    </row>
    <row r="195" spans="1:4" ht="13.5" thickBot="1" x14ac:dyDescent="0.25">
      <c r="A195" s="195">
        <v>2021</v>
      </c>
      <c r="B195" s="11" t="s">
        <v>11</v>
      </c>
      <c r="C195" s="11" t="s">
        <v>22</v>
      </c>
      <c r="D195" s="109">
        <v>986</v>
      </c>
    </row>
    <row r="196" spans="1:4" x14ac:dyDescent="0.2">
      <c r="A196" s="193">
        <v>2022</v>
      </c>
      <c r="B196" s="7" t="s">
        <v>0</v>
      </c>
      <c r="C196" s="7" t="s">
        <v>21</v>
      </c>
      <c r="D196" s="107">
        <v>3453</v>
      </c>
    </row>
    <row r="197" spans="1:4" x14ac:dyDescent="0.2">
      <c r="A197" s="9">
        <v>2022</v>
      </c>
      <c r="B197" s="5" t="s">
        <v>1</v>
      </c>
      <c r="C197" s="5" t="s">
        <v>21</v>
      </c>
      <c r="D197" s="108">
        <v>4439</v>
      </c>
    </row>
    <row r="198" spans="1:4" x14ac:dyDescent="0.2">
      <c r="A198" s="9">
        <v>2022</v>
      </c>
      <c r="B198" s="5" t="s">
        <v>2</v>
      </c>
      <c r="C198" s="5" t="s">
        <v>21</v>
      </c>
      <c r="D198" s="108">
        <v>4786</v>
      </c>
    </row>
    <row r="199" spans="1:4" x14ac:dyDescent="0.2">
      <c r="A199" s="9">
        <v>2022</v>
      </c>
      <c r="B199" s="5" t="s">
        <v>3</v>
      </c>
      <c r="C199" s="5" t="s">
        <v>21</v>
      </c>
      <c r="D199" s="108">
        <v>3345</v>
      </c>
    </row>
    <row r="200" spans="1:4" x14ac:dyDescent="0.2">
      <c r="A200" s="9">
        <v>2022</v>
      </c>
      <c r="B200" s="5" t="s">
        <v>4</v>
      </c>
      <c r="C200" s="5" t="s">
        <v>21</v>
      </c>
      <c r="D200" s="108">
        <v>4150</v>
      </c>
    </row>
    <row r="201" spans="1:4" x14ac:dyDescent="0.2">
      <c r="A201" s="9">
        <v>2022</v>
      </c>
      <c r="B201" s="5" t="s">
        <v>5</v>
      </c>
      <c r="C201" s="5" t="s">
        <v>21</v>
      </c>
      <c r="D201" s="108">
        <v>3907</v>
      </c>
    </row>
    <row r="202" spans="1:4" x14ac:dyDescent="0.2">
      <c r="A202" s="9">
        <v>2022</v>
      </c>
      <c r="B202" s="5" t="s">
        <v>6</v>
      </c>
      <c r="C202" s="5" t="s">
        <v>21</v>
      </c>
      <c r="D202" s="108">
        <v>3411</v>
      </c>
    </row>
    <row r="203" spans="1:4" x14ac:dyDescent="0.2">
      <c r="A203" s="9">
        <v>2022</v>
      </c>
      <c r="B203" s="5" t="s">
        <v>7</v>
      </c>
      <c r="C203" s="5" t="s">
        <v>21</v>
      </c>
      <c r="D203" s="108">
        <v>2583</v>
      </c>
    </row>
    <row r="204" spans="1:4" x14ac:dyDescent="0.2">
      <c r="A204" s="9">
        <v>2022</v>
      </c>
      <c r="B204" s="5" t="s">
        <v>8</v>
      </c>
      <c r="C204" s="5" t="s">
        <v>21</v>
      </c>
      <c r="D204" s="108">
        <v>3574</v>
      </c>
    </row>
    <row r="205" spans="1:4" x14ac:dyDescent="0.2">
      <c r="A205" s="9">
        <v>2022</v>
      </c>
      <c r="B205" s="5" t="s">
        <v>9</v>
      </c>
      <c r="C205" s="5" t="s">
        <v>21</v>
      </c>
      <c r="D205" s="108">
        <v>3904</v>
      </c>
    </row>
    <row r="206" spans="1:4" x14ac:dyDescent="0.2">
      <c r="A206" s="9">
        <v>2022</v>
      </c>
      <c r="B206" s="5" t="s">
        <v>10</v>
      </c>
      <c r="C206" s="5" t="s">
        <v>21</v>
      </c>
      <c r="D206" s="108">
        <v>4239</v>
      </c>
    </row>
    <row r="207" spans="1:4" ht="13.5" thickBot="1" x14ac:dyDescent="0.25">
      <c r="A207" s="195">
        <v>2022</v>
      </c>
      <c r="B207" s="11" t="s">
        <v>11</v>
      </c>
      <c r="C207" s="11" t="s">
        <v>21</v>
      </c>
      <c r="D207" s="109">
        <v>3436</v>
      </c>
    </row>
    <row r="208" spans="1:4" x14ac:dyDescent="0.2">
      <c r="A208" s="193">
        <v>2022</v>
      </c>
      <c r="B208" s="133" t="s">
        <v>0</v>
      </c>
      <c r="C208" s="133" t="s">
        <v>22</v>
      </c>
      <c r="D208" s="200">
        <v>987</v>
      </c>
    </row>
    <row r="209" spans="1:4" x14ac:dyDescent="0.2">
      <c r="A209" s="9">
        <v>2022</v>
      </c>
      <c r="B209" s="5" t="s">
        <v>1</v>
      </c>
      <c r="C209" s="5" t="s">
        <v>22</v>
      </c>
      <c r="D209" s="108">
        <v>1157</v>
      </c>
    </row>
    <row r="210" spans="1:4" x14ac:dyDescent="0.2">
      <c r="A210" s="9">
        <v>2022</v>
      </c>
      <c r="B210" s="5" t="s">
        <v>2</v>
      </c>
      <c r="C210" s="5" t="s">
        <v>22</v>
      </c>
      <c r="D210" s="108">
        <v>1265</v>
      </c>
    </row>
    <row r="211" spans="1:4" x14ac:dyDescent="0.2">
      <c r="A211" s="9">
        <v>2022</v>
      </c>
      <c r="B211" s="5" t="s">
        <v>3</v>
      </c>
      <c r="C211" s="5" t="s">
        <v>22</v>
      </c>
      <c r="D211" s="108">
        <v>969</v>
      </c>
    </row>
    <row r="212" spans="1:4" x14ac:dyDescent="0.2">
      <c r="A212" s="9">
        <v>2022</v>
      </c>
      <c r="B212" s="5" t="s">
        <v>4</v>
      </c>
      <c r="C212" s="5" t="s">
        <v>22</v>
      </c>
      <c r="D212" s="108">
        <v>1034</v>
      </c>
    </row>
    <row r="213" spans="1:4" x14ac:dyDescent="0.2">
      <c r="A213" s="9">
        <v>2022</v>
      </c>
      <c r="B213" s="5" t="s">
        <v>5</v>
      </c>
      <c r="C213" s="5" t="s">
        <v>22</v>
      </c>
      <c r="D213" s="108">
        <v>975</v>
      </c>
    </row>
    <row r="214" spans="1:4" x14ac:dyDescent="0.2">
      <c r="A214" s="9">
        <v>2022</v>
      </c>
      <c r="B214" s="5" t="s">
        <v>6</v>
      </c>
      <c r="C214" s="5" t="s">
        <v>22</v>
      </c>
      <c r="D214" s="108">
        <v>877</v>
      </c>
    </row>
    <row r="215" spans="1:4" x14ac:dyDescent="0.2">
      <c r="A215" s="9">
        <v>2022</v>
      </c>
      <c r="B215" s="5" t="s">
        <v>7</v>
      </c>
      <c r="C215" s="5" t="s">
        <v>22</v>
      </c>
      <c r="D215" s="108">
        <v>808</v>
      </c>
    </row>
    <row r="216" spans="1:4" x14ac:dyDescent="0.2">
      <c r="A216" s="9">
        <v>2022</v>
      </c>
      <c r="B216" s="5" t="s">
        <v>8</v>
      </c>
      <c r="C216" s="5" t="s">
        <v>22</v>
      </c>
      <c r="D216" s="108">
        <v>1084</v>
      </c>
    </row>
    <row r="217" spans="1:4" x14ac:dyDescent="0.2">
      <c r="A217" s="9">
        <v>2022</v>
      </c>
      <c r="B217" s="5" t="s">
        <v>9</v>
      </c>
      <c r="C217" s="5" t="s">
        <v>22</v>
      </c>
      <c r="D217" s="108">
        <v>1083</v>
      </c>
    </row>
    <row r="218" spans="1:4" x14ac:dyDescent="0.2">
      <c r="A218" s="9">
        <v>2022</v>
      </c>
      <c r="B218" s="5" t="s">
        <v>10</v>
      </c>
      <c r="C218" s="5" t="s">
        <v>22</v>
      </c>
      <c r="D218" s="108">
        <v>1251</v>
      </c>
    </row>
    <row r="219" spans="1:4" ht="13.5" thickBot="1" x14ac:dyDescent="0.25">
      <c r="A219" s="195">
        <v>2022</v>
      </c>
      <c r="B219" s="11" t="s">
        <v>11</v>
      </c>
      <c r="C219" s="11" t="s">
        <v>22</v>
      </c>
      <c r="D219" s="109">
        <v>954</v>
      </c>
    </row>
    <row r="220" spans="1:4" x14ac:dyDescent="0.2">
      <c r="A220" s="193">
        <v>2023</v>
      </c>
      <c r="B220" s="7" t="s">
        <v>0</v>
      </c>
      <c r="C220" s="7" t="s">
        <v>21</v>
      </c>
      <c r="D220" s="107">
        <v>3749</v>
      </c>
    </row>
    <row r="221" spans="1:4" x14ac:dyDescent="0.2">
      <c r="A221" s="9">
        <v>2023</v>
      </c>
      <c r="B221" s="5" t="s">
        <v>1</v>
      </c>
      <c r="C221" s="5" t="s">
        <v>21</v>
      </c>
      <c r="D221" s="108">
        <v>4244</v>
      </c>
    </row>
    <row r="222" spans="1:4" x14ac:dyDescent="0.2">
      <c r="A222" s="9">
        <v>2023</v>
      </c>
      <c r="B222" s="5" t="s">
        <v>2</v>
      </c>
      <c r="C222" s="5" t="s">
        <v>21</v>
      </c>
      <c r="D222" s="108">
        <v>5070</v>
      </c>
    </row>
    <row r="223" spans="1:4" x14ac:dyDescent="0.2">
      <c r="A223" s="9">
        <v>2023</v>
      </c>
      <c r="B223" s="5" t="s">
        <v>3</v>
      </c>
      <c r="C223" s="5" t="s">
        <v>21</v>
      </c>
      <c r="D223" s="108">
        <v>3561</v>
      </c>
    </row>
    <row r="224" spans="1:4" x14ac:dyDescent="0.2">
      <c r="A224" s="9">
        <v>2023</v>
      </c>
      <c r="B224" s="5" t="s">
        <v>4</v>
      </c>
      <c r="C224" s="5" t="s">
        <v>21</v>
      </c>
      <c r="D224" s="108">
        <v>4459</v>
      </c>
    </row>
    <row r="225" spans="1:4" x14ac:dyDescent="0.2">
      <c r="A225" s="9">
        <v>2023</v>
      </c>
      <c r="B225" s="5" t="s">
        <v>5</v>
      </c>
      <c r="C225" s="5" t="s">
        <v>21</v>
      </c>
      <c r="D225" s="108">
        <v>4301</v>
      </c>
    </row>
    <row r="226" spans="1:4" x14ac:dyDescent="0.2">
      <c r="A226" s="9">
        <v>2023</v>
      </c>
      <c r="B226" s="5" t="s">
        <v>6</v>
      </c>
      <c r="C226" s="5" t="s">
        <v>21</v>
      </c>
      <c r="D226" s="108">
        <v>3820</v>
      </c>
    </row>
    <row r="227" spans="1:4" x14ac:dyDescent="0.2">
      <c r="A227" s="9">
        <v>2023</v>
      </c>
      <c r="B227" s="5" t="s">
        <v>7</v>
      </c>
      <c r="C227" s="5" t="s">
        <v>21</v>
      </c>
      <c r="D227" s="108">
        <v>2895</v>
      </c>
    </row>
    <row r="228" spans="1:4" x14ac:dyDescent="0.2">
      <c r="A228" s="9">
        <v>2023</v>
      </c>
      <c r="B228" s="5" t="s">
        <v>8</v>
      </c>
      <c r="C228" s="5" t="s">
        <v>21</v>
      </c>
      <c r="D228" s="108">
        <v>3838</v>
      </c>
    </row>
    <row r="229" spans="1:4" x14ac:dyDescent="0.2">
      <c r="A229" s="9">
        <v>2023</v>
      </c>
      <c r="B229" s="5" t="s">
        <v>9</v>
      </c>
      <c r="C229" s="5" t="s">
        <v>21</v>
      </c>
      <c r="D229" s="108">
        <v>4522</v>
      </c>
    </row>
    <row r="230" spans="1:4" x14ac:dyDescent="0.2">
      <c r="A230" s="9">
        <v>2023</v>
      </c>
      <c r="B230" s="5" t="s">
        <v>10</v>
      </c>
      <c r="C230" s="5" t="s">
        <v>21</v>
      </c>
      <c r="D230" s="108">
        <v>4756</v>
      </c>
    </row>
    <row r="231" spans="1:4" ht="13.5" thickBot="1" x14ac:dyDescent="0.25">
      <c r="A231" s="195">
        <v>2023</v>
      </c>
      <c r="B231" s="11" t="s">
        <v>11</v>
      </c>
      <c r="C231" s="11" t="s">
        <v>21</v>
      </c>
      <c r="D231" s="109">
        <v>3558</v>
      </c>
    </row>
    <row r="232" spans="1:4" x14ac:dyDescent="0.2">
      <c r="A232" s="193">
        <v>2023</v>
      </c>
      <c r="B232" s="133" t="s">
        <v>0</v>
      </c>
      <c r="C232" s="133" t="s">
        <v>22</v>
      </c>
      <c r="D232" s="200">
        <v>1204</v>
      </c>
    </row>
    <row r="233" spans="1:4" x14ac:dyDescent="0.2">
      <c r="A233" s="9">
        <v>2023</v>
      </c>
      <c r="B233" s="5" t="s">
        <v>1</v>
      </c>
      <c r="C233" s="5" t="s">
        <v>22</v>
      </c>
      <c r="D233" s="108">
        <v>1252</v>
      </c>
    </row>
    <row r="234" spans="1:4" x14ac:dyDescent="0.2">
      <c r="A234" s="9">
        <v>2023</v>
      </c>
      <c r="B234" s="5" t="s">
        <v>2</v>
      </c>
      <c r="C234" s="5" t="s">
        <v>22</v>
      </c>
      <c r="D234" s="108">
        <v>1449</v>
      </c>
    </row>
    <row r="235" spans="1:4" x14ac:dyDescent="0.2">
      <c r="A235" s="9">
        <v>2023</v>
      </c>
      <c r="B235" s="5" t="s">
        <v>3</v>
      </c>
      <c r="C235" s="5" t="s">
        <v>22</v>
      </c>
      <c r="D235" s="108">
        <v>1126</v>
      </c>
    </row>
    <row r="236" spans="1:4" x14ac:dyDescent="0.2">
      <c r="A236" s="9">
        <v>2023</v>
      </c>
      <c r="B236" s="5" t="s">
        <v>4</v>
      </c>
      <c r="C236" s="5" t="s">
        <v>22</v>
      </c>
      <c r="D236" s="108">
        <v>1453</v>
      </c>
    </row>
    <row r="237" spans="1:4" x14ac:dyDescent="0.2">
      <c r="A237" s="9">
        <v>2023</v>
      </c>
      <c r="B237" s="5" t="s">
        <v>5</v>
      </c>
      <c r="C237" s="5" t="s">
        <v>22</v>
      </c>
      <c r="D237" s="108">
        <v>1293</v>
      </c>
    </row>
    <row r="238" spans="1:4" x14ac:dyDescent="0.2">
      <c r="A238" s="9">
        <v>2023</v>
      </c>
      <c r="B238" s="5" t="s">
        <v>6</v>
      </c>
      <c r="C238" s="5" t="s">
        <v>22</v>
      </c>
      <c r="D238" s="108">
        <v>1139</v>
      </c>
    </row>
    <row r="239" spans="1:4" x14ac:dyDescent="0.2">
      <c r="A239" s="9">
        <v>2023</v>
      </c>
      <c r="B239" s="5" t="s">
        <v>7</v>
      </c>
      <c r="C239" s="5" t="s">
        <v>22</v>
      </c>
      <c r="D239" s="108">
        <v>962</v>
      </c>
    </row>
    <row r="240" spans="1:4" x14ac:dyDescent="0.2">
      <c r="A240" s="9">
        <v>2023</v>
      </c>
      <c r="B240" s="5" t="s">
        <v>8</v>
      </c>
      <c r="C240" s="5" t="s">
        <v>22</v>
      </c>
      <c r="D240" s="108">
        <v>1224</v>
      </c>
    </row>
    <row r="241" spans="1:12" x14ac:dyDescent="0.2">
      <c r="A241" s="9">
        <v>2023</v>
      </c>
      <c r="B241" s="5" t="s">
        <v>9</v>
      </c>
      <c r="C241" s="5" t="s">
        <v>22</v>
      </c>
      <c r="D241" s="108">
        <v>1453</v>
      </c>
    </row>
    <row r="242" spans="1:12" x14ac:dyDescent="0.2">
      <c r="A242" s="9">
        <v>2023</v>
      </c>
      <c r="B242" s="5" t="s">
        <v>10</v>
      </c>
      <c r="C242" s="5" t="s">
        <v>22</v>
      </c>
      <c r="D242" s="108">
        <v>1462</v>
      </c>
    </row>
    <row r="243" spans="1:12" ht="13.5" thickBot="1" x14ac:dyDescent="0.25">
      <c r="A243" s="195">
        <v>2023</v>
      </c>
      <c r="B243" s="11" t="s">
        <v>11</v>
      </c>
      <c r="C243" s="11" t="s">
        <v>22</v>
      </c>
      <c r="D243" s="109">
        <v>1107</v>
      </c>
    </row>
    <row r="244" spans="1:12" ht="16.5" customHeight="1" x14ac:dyDescent="0.2">
      <c r="A244" s="193">
        <v>2024</v>
      </c>
      <c r="B244" s="7" t="s">
        <v>0</v>
      </c>
      <c r="C244" s="7" t="s">
        <v>21</v>
      </c>
      <c r="D244" s="108">
        <v>4239</v>
      </c>
      <c r="F244" s="506" t="s">
        <v>212</v>
      </c>
      <c r="G244" s="507" t="s">
        <v>206</v>
      </c>
      <c r="H244" s="508"/>
      <c r="I244" s="509" t="s">
        <v>214</v>
      </c>
      <c r="J244" s="510" t="s">
        <v>215</v>
      </c>
      <c r="K244" s="510" t="s">
        <v>216</v>
      </c>
      <c r="L244" s="511" t="s">
        <v>217</v>
      </c>
    </row>
    <row r="245" spans="1:12" ht="15" x14ac:dyDescent="0.2">
      <c r="A245" s="9">
        <v>2024</v>
      </c>
      <c r="B245" s="5" t="s">
        <v>1</v>
      </c>
      <c r="C245" s="5" t="s">
        <v>21</v>
      </c>
      <c r="D245" s="108">
        <v>4691</v>
      </c>
      <c r="F245" s="504">
        <v>2024</v>
      </c>
      <c r="G245" s="492" t="s">
        <v>190</v>
      </c>
      <c r="H245" s="493" t="s">
        <v>185</v>
      </c>
      <c r="I245" s="505">
        <v>712</v>
      </c>
    </row>
    <row r="246" spans="1:12" ht="15" x14ac:dyDescent="0.2">
      <c r="A246" s="9">
        <v>2024</v>
      </c>
      <c r="B246" s="5" t="s">
        <v>2</v>
      </c>
      <c r="C246" s="5" t="s">
        <v>21</v>
      </c>
      <c r="D246" s="108">
        <v>4597</v>
      </c>
      <c r="F246" s="504">
        <v>2024</v>
      </c>
      <c r="G246" s="538" t="s">
        <v>222</v>
      </c>
      <c r="H246" s="496" t="s">
        <v>188</v>
      </c>
      <c r="I246" s="503">
        <v>3515</v>
      </c>
    </row>
    <row r="247" spans="1:12" ht="15" x14ac:dyDescent="0.2">
      <c r="A247" s="9">
        <v>2024</v>
      </c>
      <c r="B247" s="5" t="s">
        <v>3</v>
      </c>
      <c r="C247" s="5" t="s">
        <v>21</v>
      </c>
      <c r="D247" s="108">
        <v>4812</v>
      </c>
      <c r="F247" s="504">
        <v>2024</v>
      </c>
      <c r="G247" s="536">
        <v>170</v>
      </c>
      <c r="H247" s="496" t="s">
        <v>186</v>
      </c>
      <c r="I247" s="503">
        <v>22198</v>
      </c>
    </row>
    <row r="248" spans="1:12" ht="15" x14ac:dyDescent="0.2">
      <c r="A248" s="9">
        <v>2024</v>
      </c>
      <c r="B248" s="5" t="s">
        <v>4</v>
      </c>
      <c r="C248" s="5" t="s">
        <v>21</v>
      </c>
      <c r="D248" s="108">
        <v>4569</v>
      </c>
      <c r="F248" s="504">
        <v>2024</v>
      </c>
      <c r="G248" s="537">
        <v>180</v>
      </c>
      <c r="H248" s="499" t="s">
        <v>187</v>
      </c>
      <c r="I248" s="500">
        <v>0</v>
      </c>
    </row>
    <row r="249" spans="1:12" x14ac:dyDescent="0.2">
      <c r="A249" s="9">
        <v>2024</v>
      </c>
      <c r="B249" s="5" t="s">
        <v>5</v>
      </c>
      <c r="C249" s="5" t="s">
        <v>21</v>
      </c>
      <c r="D249" s="108">
        <v>4095</v>
      </c>
      <c r="I249" s="512">
        <f>SUM(I245:I248)</f>
        <v>26425</v>
      </c>
    </row>
    <row r="250" spans="1:12" x14ac:dyDescent="0.2">
      <c r="A250" s="9">
        <v>2024</v>
      </c>
      <c r="B250" s="5" t="s">
        <v>6</v>
      </c>
      <c r="C250" s="5" t="s">
        <v>21</v>
      </c>
      <c r="D250" s="108">
        <v>4336</v>
      </c>
    </row>
    <row r="251" spans="1:12" x14ac:dyDescent="0.2">
      <c r="A251" s="9">
        <v>2024</v>
      </c>
      <c r="B251" s="5" t="s">
        <v>7</v>
      </c>
      <c r="C251" s="5" t="s">
        <v>21</v>
      </c>
      <c r="D251" s="108">
        <v>2877</v>
      </c>
    </row>
    <row r="252" spans="1:12" x14ac:dyDescent="0.2">
      <c r="A252" s="9">
        <v>2024</v>
      </c>
      <c r="B252" s="5" t="s">
        <v>8</v>
      </c>
      <c r="C252" s="5" t="s">
        <v>21</v>
      </c>
      <c r="D252" s="108">
        <v>4005</v>
      </c>
    </row>
    <row r="253" spans="1:12" x14ac:dyDescent="0.2">
      <c r="A253" s="9">
        <v>2024</v>
      </c>
      <c r="B253" s="5" t="s">
        <v>9</v>
      </c>
      <c r="C253" s="5" t="s">
        <v>21</v>
      </c>
      <c r="D253" s="108">
        <v>4838</v>
      </c>
    </row>
    <row r="254" spans="1:12" x14ac:dyDescent="0.2">
      <c r="A254" s="9">
        <v>2024</v>
      </c>
      <c r="B254" s="5" t="s">
        <v>10</v>
      </c>
      <c r="C254" s="5" t="s">
        <v>21</v>
      </c>
      <c r="D254" s="108">
        <v>4427</v>
      </c>
    </row>
    <row r="255" spans="1:12" ht="13.5" thickBot="1" x14ac:dyDescent="0.25">
      <c r="A255" s="195">
        <v>2024</v>
      </c>
      <c r="B255" s="11" t="s">
        <v>11</v>
      </c>
      <c r="C255" s="11" t="s">
        <v>21</v>
      </c>
      <c r="D255" s="109">
        <v>3777</v>
      </c>
    </row>
    <row r="256" spans="1:12" ht="15.75" customHeight="1" x14ac:dyDescent="0.2">
      <c r="A256" s="193">
        <v>2024</v>
      </c>
      <c r="B256" s="133" t="s">
        <v>0</v>
      </c>
      <c r="C256" s="133" t="s">
        <v>22</v>
      </c>
      <c r="D256" s="200">
        <v>1360</v>
      </c>
      <c r="F256" s="506" t="s">
        <v>213</v>
      </c>
      <c r="G256" s="507" t="s">
        <v>206</v>
      </c>
      <c r="H256" s="491"/>
      <c r="I256" s="509" t="s">
        <v>214</v>
      </c>
      <c r="J256" s="510" t="s">
        <v>215</v>
      </c>
      <c r="K256" s="510" t="s">
        <v>216</v>
      </c>
      <c r="L256" s="511" t="s">
        <v>217</v>
      </c>
    </row>
    <row r="257" spans="1:12" ht="15" x14ac:dyDescent="0.2">
      <c r="A257" s="9">
        <v>2024</v>
      </c>
      <c r="B257" s="5" t="s">
        <v>1</v>
      </c>
      <c r="C257" s="5" t="s">
        <v>22</v>
      </c>
      <c r="D257" s="108">
        <v>1484</v>
      </c>
      <c r="F257" s="504">
        <v>2024</v>
      </c>
      <c r="G257" s="492" t="s">
        <v>190</v>
      </c>
      <c r="H257" s="493" t="s">
        <v>185</v>
      </c>
      <c r="I257" s="494">
        <v>310</v>
      </c>
    </row>
    <row r="258" spans="1:12" ht="15" x14ac:dyDescent="0.2">
      <c r="A258" s="9">
        <v>2024</v>
      </c>
      <c r="B258" s="5" t="s">
        <v>2</v>
      </c>
      <c r="C258" s="5" t="s">
        <v>22</v>
      </c>
      <c r="D258" s="108">
        <v>1439</v>
      </c>
      <c r="F258" s="504">
        <v>2024</v>
      </c>
      <c r="G258" s="538" t="s">
        <v>222</v>
      </c>
      <c r="H258" s="496" t="s">
        <v>188</v>
      </c>
      <c r="I258" s="503">
        <v>990</v>
      </c>
    </row>
    <row r="259" spans="1:12" ht="15" x14ac:dyDescent="0.2">
      <c r="A259" s="9">
        <v>2024</v>
      </c>
      <c r="B259" s="5" t="s">
        <v>3</v>
      </c>
      <c r="C259" s="5" t="s">
        <v>22</v>
      </c>
      <c r="D259" s="108">
        <v>1295</v>
      </c>
      <c r="F259" s="504">
        <v>2024</v>
      </c>
      <c r="G259" s="536">
        <v>170</v>
      </c>
      <c r="H259" s="496" t="s">
        <v>186</v>
      </c>
      <c r="I259" s="503">
        <v>7357</v>
      </c>
    </row>
    <row r="260" spans="1:12" ht="15" x14ac:dyDescent="0.2">
      <c r="A260" s="9">
        <v>2024</v>
      </c>
      <c r="B260" s="5" t="s">
        <v>4</v>
      </c>
      <c r="C260" s="5" t="s">
        <v>22</v>
      </c>
      <c r="D260" s="108">
        <v>1384</v>
      </c>
      <c r="F260" s="504">
        <v>2024</v>
      </c>
      <c r="G260" s="537">
        <v>180</v>
      </c>
      <c r="H260" s="499" t="s">
        <v>187</v>
      </c>
      <c r="I260" s="500">
        <v>0</v>
      </c>
    </row>
    <row r="261" spans="1:12" x14ac:dyDescent="0.2">
      <c r="A261" s="9">
        <v>2024</v>
      </c>
      <c r="B261" s="5" t="s">
        <v>5</v>
      </c>
      <c r="C261" s="5" t="s">
        <v>22</v>
      </c>
      <c r="D261" s="108">
        <v>1207</v>
      </c>
      <c r="I261" s="512">
        <f>SUM(I257:I260)</f>
        <v>8657</v>
      </c>
    </row>
    <row r="262" spans="1:12" x14ac:dyDescent="0.2">
      <c r="A262" s="9">
        <v>2024</v>
      </c>
      <c r="B262" s="5" t="s">
        <v>6</v>
      </c>
      <c r="C262" s="5" t="s">
        <v>22</v>
      </c>
      <c r="D262" s="108">
        <v>1213</v>
      </c>
    </row>
    <row r="263" spans="1:12" ht="16.5" customHeight="1" x14ac:dyDescent="0.2">
      <c r="A263" s="9">
        <v>2024</v>
      </c>
      <c r="B263" s="5" t="s">
        <v>7</v>
      </c>
      <c r="C263" s="5" t="s">
        <v>22</v>
      </c>
      <c r="D263" s="108">
        <v>896</v>
      </c>
      <c r="F263" s="506" t="s">
        <v>225</v>
      </c>
      <c r="G263" s="507" t="s">
        <v>206</v>
      </c>
      <c r="H263" s="491"/>
      <c r="I263" s="539" t="s">
        <v>214</v>
      </c>
      <c r="J263" s="510" t="s">
        <v>215</v>
      </c>
      <c r="K263" s="510" t="s">
        <v>216</v>
      </c>
      <c r="L263" s="511" t="s">
        <v>217</v>
      </c>
    </row>
    <row r="264" spans="1:12" ht="15" x14ac:dyDescent="0.2">
      <c r="A264" s="9">
        <v>2024</v>
      </c>
      <c r="B264" s="5" t="s">
        <v>8</v>
      </c>
      <c r="C264" s="5" t="s">
        <v>22</v>
      </c>
      <c r="D264" s="108">
        <v>1207</v>
      </c>
      <c r="F264" s="504">
        <v>2024</v>
      </c>
      <c r="G264" s="540" t="s">
        <v>222</v>
      </c>
      <c r="H264" s="493" t="s">
        <v>188</v>
      </c>
      <c r="I264" s="541">
        <v>58</v>
      </c>
    </row>
    <row r="265" spans="1:12" ht="15" x14ac:dyDescent="0.2">
      <c r="A265" s="9">
        <v>2024</v>
      </c>
      <c r="B265" s="5" t="s">
        <v>9</v>
      </c>
      <c r="C265" s="5" t="s">
        <v>22</v>
      </c>
      <c r="D265" s="108">
        <v>1491</v>
      </c>
      <c r="F265" s="504">
        <v>2024</v>
      </c>
      <c r="G265" s="537">
        <v>170</v>
      </c>
      <c r="H265" s="499" t="s">
        <v>186</v>
      </c>
      <c r="I265" s="542">
        <v>1597</v>
      </c>
    </row>
    <row r="266" spans="1:12" x14ac:dyDescent="0.2">
      <c r="A266" s="9">
        <v>2024</v>
      </c>
      <c r="B266" s="5" t="s">
        <v>10</v>
      </c>
      <c r="C266" s="5" t="s">
        <v>22</v>
      </c>
      <c r="D266" s="108">
        <v>1409</v>
      </c>
      <c r="I266" s="512">
        <f>SUM(I264:I265)</f>
        <v>1655</v>
      </c>
    </row>
    <row r="267" spans="1:12" ht="13.5" thickBot="1" x14ac:dyDescent="0.25">
      <c r="A267" s="195">
        <v>2024</v>
      </c>
      <c r="B267" s="11" t="s">
        <v>11</v>
      </c>
      <c r="C267" s="11" t="s">
        <v>22</v>
      </c>
      <c r="D267" s="108">
        <v>1064</v>
      </c>
    </row>
    <row r="268" spans="1:12" x14ac:dyDescent="0.2">
      <c r="A268" s="193">
        <v>2021</v>
      </c>
      <c r="B268" s="7" t="s">
        <v>0</v>
      </c>
      <c r="C268" s="7" t="s">
        <v>23</v>
      </c>
      <c r="D268" s="107">
        <v>91</v>
      </c>
    </row>
    <row r="269" spans="1:12" x14ac:dyDescent="0.2">
      <c r="A269" s="9">
        <v>2021</v>
      </c>
      <c r="B269" s="5" t="s">
        <v>1</v>
      </c>
      <c r="C269" s="5" t="s">
        <v>23</v>
      </c>
      <c r="D269" s="108">
        <v>148</v>
      </c>
    </row>
    <row r="270" spans="1:12" x14ac:dyDescent="0.2">
      <c r="A270" s="9">
        <v>2021</v>
      </c>
      <c r="B270" s="5" t="s">
        <v>2</v>
      </c>
      <c r="C270" s="5" t="s">
        <v>23</v>
      </c>
      <c r="D270" s="108">
        <v>142</v>
      </c>
    </row>
    <row r="271" spans="1:12" x14ac:dyDescent="0.2">
      <c r="A271" s="9">
        <v>2021</v>
      </c>
      <c r="B271" s="5" t="s">
        <v>3</v>
      </c>
      <c r="C271" s="5" t="s">
        <v>23</v>
      </c>
      <c r="D271" s="108">
        <v>131</v>
      </c>
    </row>
    <row r="272" spans="1:12" x14ac:dyDescent="0.2">
      <c r="A272" s="9">
        <v>2021</v>
      </c>
      <c r="B272" s="5" t="s">
        <v>4</v>
      </c>
      <c r="C272" s="5" t="s">
        <v>23</v>
      </c>
      <c r="D272" s="108">
        <v>119</v>
      </c>
    </row>
    <row r="273" spans="1:4" x14ac:dyDescent="0.2">
      <c r="A273" s="9">
        <v>2021</v>
      </c>
      <c r="B273" s="5" t="s">
        <v>5</v>
      </c>
      <c r="C273" s="5" t="s">
        <v>23</v>
      </c>
      <c r="D273" s="108">
        <v>134</v>
      </c>
    </row>
    <row r="274" spans="1:4" x14ac:dyDescent="0.2">
      <c r="A274" s="9">
        <v>2021</v>
      </c>
      <c r="B274" s="5" t="s">
        <v>6</v>
      </c>
      <c r="C274" s="5" t="s">
        <v>23</v>
      </c>
      <c r="D274" s="108">
        <v>120</v>
      </c>
    </row>
    <row r="275" spans="1:4" x14ac:dyDescent="0.2">
      <c r="A275" s="9">
        <v>2021</v>
      </c>
      <c r="B275" s="5" t="s">
        <v>7</v>
      </c>
      <c r="C275" s="5" t="s">
        <v>23</v>
      </c>
      <c r="D275" s="108">
        <v>72</v>
      </c>
    </row>
    <row r="276" spans="1:4" x14ac:dyDescent="0.2">
      <c r="A276" s="9">
        <v>2021</v>
      </c>
      <c r="B276" s="5" t="s">
        <v>8</v>
      </c>
      <c r="C276" s="5" t="s">
        <v>23</v>
      </c>
      <c r="D276" s="108">
        <v>77</v>
      </c>
    </row>
    <row r="277" spans="1:4" x14ac:dyDescent="0.2">
      <c r="A277" s="9">
        <v>2021</v>
      </c>
      <c r="B277" s="5" t="s">
        <v>9</v>
      </c>
      <c r="C277" s="5" t="s">
        <v>23</v>
      </c>
      <c r="D277" s="108">
        <v>135</v>
      </c>
    </row>
    <row r="278" spans="1:4" x14ac:dyDescent="0.2">
      <c r="A278" s="9">
        <v>2021</v>
      </c>
      <c r="B278" s="5" t="s">
        <v>10</v>
      </c>
      <c r="C278" s="5" t="s">
        <v>23</v>
      </c>
      <c r="D278" s="108">
        <v>82</v>
      </c>
    </row>
    <row r="279" spans="1:4" ht="13.5" thickBot="1" x14ac:dyDescent="0.25">
      <c r="A279" s="195">
        <v>2021</v>
      </c>
      <c r="B279" s="11" t="s">
        <v>11</v>
      </c>
      <c r="C279" s="11" t="s">
        <v>23</v>
      </c>
      <c r="D279" s="109">
        <v>78</v>
      </c>
    </row>
    <row r="280" spans="1:4" x14ac:dyDescent="0.2">
      <c r="A280" s="193">
        <v>2021</v>
      </c>
      <c r="B280" s="133" t="s">
        <v>0</v>
      </c>
      <c r="C280" s="133" t="s">
        <v>24</v>
      </c>
      <c r="D280" s="200">
        <v>935</v>
      </c>
    </row>
    <row r="281" spans="1:4" x14ac:dyDescent="0.2">
      <c r="A281" s="9">
        <v>2021</v>
      </c>
      <c r="B281" s="5" t="s">
        <v>1</v>
      </c>
      <c r="C281" s="5" t="s">
        <v>24</v>
      </c>
      <c r="D281" s="108">
        <v>1118</v>
      </c>
    </row>
    <row r="282" spans="1:4" x14ac:dyDescent="0.2">
      <c r="A282" s="9">
        <v>2021</v>
      </c>
      <c r="B282" s="5" t="s">
        <v>2</v>
      </c>
      <c r="C282" s="5" t="s">
        <v>24</v>
      </c>
      <c r="D282" s="108">
        <v>1323</v>
      </c>
    </row>
    <row r="283" spans="1:4" x14ac:dyDescent="0.2">
      <c r="A283" s="9">
        <v>2021</v>
      </c>
      <c r="B283" s="5" t="s">
        <v>3</v>
      </c>
      <c r="C283" s="5" t="s">
        <v>24</v>
      </c>
      <c r="D283" s="108">
        <v>906</v>
      </c>
    </row>
    <row r="284" spans="1:4" x14ac:dyDescent="0.2">
      <c r="A284" s="9">
        <v>2021</v>
      </c>
      <c r="B284" s="5" t="s">
        <v>4</v>
      </c>
      <c r="C284" s="5" t="s">
        <v>24</v>
      </c>
      <c r="D284" s="108">
        <v>954</v>
      </c>
    </row>
    <row r="285" spans="1:4" x14ac:dyDescent="0.2">
      <c r="A285" s="9">
        <v>2021</v>
      </c>
      <c r="B285" s="5" t="s">
        <v>5</v>
      </c>
      <c r="C285" s="5" t="s">
        <v>24</v>
      </c>
      <c r="D285" s="108">
        <v>1438</v>
      </c>
    </row>
    <row r="286" spans="1:4" x14ac:dyDescent="0.2">
      <c r="A286" s="9">
        <v>2021</v>
      </c>
      <c r="B286" s="5" t="s">
        <v>6</v>
      </c>
      <c r="C286" s="5" t="s">
        <v>24</v>
      </c>
      <c r="D286" s="108">
        <v>1503</v>
      </c>
    </row>
    <row r="287" spans="1:4" x14ac:dyDescent="0.2">
      <c r="A287" s="9">
        <v>2021</v>
      </c>
      <c r="B287" s="5" t="s">
        <v>7</v>
      </c>
      <c r="C287" s="5" t="s">
        <v>24</v>
      </c>
      <c r="D287" s="108">
        <v>518</v>
      </c>
    </row>
    <row r="288" spans="1:4" x14ac:dyDescent="0.2">
      <c r="A288" s="9">
        <v>2021</v>
      </c>
      <c r="B288" s="5" t="s">
        <v>8</v>
      </c>
      <c r="C288" s="5" t="s">
        <v>24</v>
      </c>
      <c r="D288" s="108">
        <v>495</v>
      </c>
    </row>
    <row r="289" spans="1:4" x14ac:dyDescent="0.2">
      <c r="A289" s="9">
        <v>2021</v>
      </c>
      <c r="B289" s="5" t="s">
        <v>9</v>
      </c>
      <c r="C289" s="5" t="s">
        <v>24</v>
      </c>
      <c r="D289" s="108">
        <v>1121</v>
      </c>
    </row>
    <row r="290" spans="1:4" x14ac:dyDescent="0.2">
      <c r="A290" s="9">
        <v>2021</v>
      </c>
      <c r="B290" s="5" t="s">
        <v>10</v>
      </c>
      <c r="C290" s="5" t="s">
        <v>24</v>
      </c>
      <c r="D290" s="108">
        <v>954</v>
      </c>
    </row>
    <row r="291" spans="1:4" ht="13.5" thickBot="1" x14ac:dyDescent="0.25">
      <c r="A291" s="195">
        <v>2021</v>
      </c>
      <c r="B291" s="11" t="s">
        <v>11</v>
      </c>
      <c r="C291" s="11" t="s">
        <v>24</v>
      </c>
      <c r="D291" s="109">
        <v>849</v>
      </c>
    </row>
    <row r="292" spans="1:4" x14ac:dyDescent="0.2">
      <c r="A292" s="193">
        <v>2022</v>
      </c>
      <c r="B292" s="7" t="s">
        <v>0</v>
      </c>
      <c r="C292" s="7" t="s">
        <v>23</v>
      </c>
      <c r="D292" s="107">
        <v>74</v>
      </c>
    </row>
    <row r="293" spans="1:4" x14ac:dyDescent="0.2">
      <c r="A293" s="9">
        <v>2022</v>
      </c>
      <c r="B293" s="5" t="s">
        <v>1</v>
      </c>
      <c r="C293" s="5" t="s">
        <v>23</v>
      </c>
      <c r="D293" s="108">
        <v>100</v>
      </c>
    </row>
    <row r="294" spans="1:4" x14ac:dyDescent="0.2">
      <c r="A294" s="9">
        <v>2022</v>
      </c>
      <c r="B294" s="5" t="s">
        <v>2</v>
      </c>
      <c r="C294" s="5" t="s">
        <v>23</v>
      </c>
      <c r="D294" s="108">
        <v>110</v>
      </c>
    </row>
    <row r="295" spans="1:4" x14ac:dyDescent="0.2">
      <c r="A295" s="9">
        <v>2022</v>
      </c>
      <c r="B295" s="5" t="s">
        <v>3</v>
      </c>
      <c r="C295" s="5" t="s">
        <v>23</v>
      </c>
      <c r="D295" s="108">
        <v>69</v>
      </c>
    </row>
    <row r="296" spans="1:4" x14ac:dyDescent="0.2">
      <c r="A296" s="9">
        <v>2022</v>
      </c>
      <c r="B296" s="5" t="s">
        <v>4</v>
      </c>
      <c r="C296" s="5" t="s">
        <v>23</v>
      </c>
      <c r="D296" s="108">
        <v>101</v>
      </c>
    </row>
    <row r="297" spans="1:4" x14ac:dyDescent="0.2">
      <c r="A297" s="9">
        <v>2022</v>
      </c>
      <c r="B297" s="5" t="s">
        <v>5</v>
      </c>
      <c r="C297" s="5" t="s">
        <v>23</v>
      </c>
      <c r="D297" s="108">
        <v>92</v>
      </c>
    </row>
    <row r="298" spans="1:4" x14ac:dyDescent="0.2">
      <c r="A298" s="9">
        <v>2022</v>
      </c>
      <c r="B298" s="5" t="s">
        <v>6</v>
      </c>
      <c r="C298" s="5" t="s">
        <v>23</v>
      </c>
      <c r="D298" s="108">
        <v>96</v>
      </c>
    </row>
    <row r="299" spans="1:4" x14ac:dyDescent="0.2">
      <c r="A299" s="9">
        <v>2022</v>
      </c>
      <c r="B299" s="5" t="s">
        <v>7</v>
      </c>
      <c r="C299" s="5" t="s">
        <v>23</v>
      </c>
      <c r="D299" s="108">
        <v>57</v>
      </c>
    </row>
    <row r="300" spans="1:4" x14ac:dyDescent="0.2">
      <c r="A300" s="9">
        <v>2022</v>
      </c>
      <c r="B300" s="5" t="s">
        <v>8</v>
      </c>
      <c r="C300" s="5" t="s">
        <v>23</v>
      </c>
      <c r="D300" s="108">
        <v>134</v>
      </c>
    </row>
    <row r="301" spans="1:4" x14ac:dyDescent="0.2">
      <c r="A301" s="9">
        <v>2022</v>
      </c>
      <c r="B301" s="5" t="s">
        <v>9</v>
      </c>
      <c r="C301" s="5" t="s">
        <v>23</v>
      </c>
      <c r="D301" s="108">
        <v>113</v>
      </c>
    </row>
    <row r="302" spans="1:4" x14ac:dyDescent="0.2">
      <c r="A302" s="9">
        <v>2022</v>
      </c>
      <c r="B302" s="5" t="s">
        <v>10</v>
      </c>
      <c r="C302" s="5" t="s">
        <v>23</v>
      </c>
      <c r="D302" s="108">
        <v>128</v>
      </c>
    </row>
    <row r="303" spans="1:4" ht="13.5" thickBot="1" x14ac:dyDescent="0.25">
      <c r="A303" s="195">
        <v>2022</v>
      </c>
      <c r="B303" s="11" t="s">
        <v>11</v>
      </c>
      <c r="C303" s="11" t="s">
        <v>23</v>
      </c>
      <c r="D303" s="109">
        <v>120</v>
      </c>
    </row>
    <row r="304" spans="1:4" x14ac:dyDescent="0.2">
      <c r="A304" s="193">
        <v>2022</v>
      </c>
      <c r="B304" s="133" t="s">
        <v>0</v>
      </c>
      <c r="C304" s="133" t="s">
        <v>24</v>
      </c>
      <c r="D304" s="200">
        <v>515</v>
      </c>
    </row>
    <row r="305" spans="1:4" x14ac:dyDescent="0.2">
      <c r="A305" s="9">
        <v>2022</v>
      </c>
      <c r="B305" s="5" t="s">
        <v>1</v>
      </c>
      <c r="C305" s="5" t="s">
        <v>24</v>
      </c>
      <c r="D305" s="108">
        <v>1139</v>
      </c>
    </row>
    <row r="306" spans="1:4" x14ac:dyDescent="0.2">
      <c r="A306" s="9">
        <v>2022</v>
      </c>
      <c r="B306" s="5" t="s">
        <v>2</v>
      </c>
      <c r="C306" s="5" t="s">
        <v>24</v>
      </c>
      <c r="D306" s="108">
        <v>1171</v>
      </c>
    </row>
    <row r="307" spans="1:4" x14ac:dyDescent="0.2">
      <c r="A307" s="9">
        <v>2022</v>
      </c>
      <c r="B307" s="5" t="s">
        <v>3</v>
      </c>
      <c r="C307" s="5" t="s">
        <v>24</v>
      </c>
      <c r="D307" s="108">
        <v>389</v>
      </c>
    </row>
    <row r="308" spans="1:4" x14ac:dyDescent="0.2">
      <c r="A308" s="9">
        <v>2022</v>
      </c>
      <c r="B308" s="5" t="s">
        <v>4</v>
      </c>
      <c r="C308" s="5" t="s">
        <v>24</v>
      </c>
      <c r="D308" s="108">
        <v>1020</v>
      </c>
    </row>
    <row r="309" spans="1:4" x14ac:dyDescent="0.2">
      <c r="A309" s="9">
        <v>2022</v>
      </c>
      <c r="B309" s="5" t="s">
        <v>5</v>
      </c>
      <c r="C309" s="5" t="s">
        <v>24</v>
      </c>
      <c r="D309" s="108">
        <v>838</v>
      </c>
    </row>
    <row r="310" spans="1:4" x14ac:dyDescent="0.2">
      <c r="A310" s="9">
        <v>2022</v>
      </c>
      <c r="B310" s="5" t="s">
        <v>6</v>
      </c>
      <c r="C310" s="5" t="s">
        <v>24</v>
      </c>
      <c r="D310" s="108">
        <v>974</v>
      </c>
    </row>
    <row r="311" spans="1:4" x14ac:dyDescent="0.2">
      <c r="A311" s="9">
        <v>2022</v>
      </c>
      <c r="B311" s="5" t="s">
        <v>7</v>
      </c>
      <c r="C311" s="5" t="s">
        <v>24</v>
      </c>
      <c r="D311" s="108">
        <v>350</v>
      </c>
    </row>
    <row r="312" spans="1:4" x14ac:dyDescent="0.2">
      <c r="A312" s="9">
        <v>2022</v>
      </c>
      <c r="B312" s="5" t="s">
        <v>8</v>
      </c>
      <c r="C312" s="5" t="s">
        <v>24</v>
      </c>
      <c r="D312" s="108">
        <v>1038</v>
      </c>
    </row>
    <row r="313" spans="1:4" x14ac:dyDescent="0.2">
      <c r="A313" s="9">
        <v>2022</v>
      </c>
      <c r="B313" s="5" t="s">
        <v>9</v>
      </c>
      <c r="C313" s="5" t="s">
        <v>24</v>
      </c>
      <c r="D313" s="108">
        <v>1245</v>
      </c>
    </row>
    <row r="314" spans="1:4" x14ac:dyDescent="0.2">
      <c r="A314" s="9">
        <v>2022</v>
      </c>
      <c r="B314" s="5" t="s">
        <v>10</v>
      </c>
      <c r="C314" s="5" t="s">
        <v>24</v>
      </c>
      <c r="D314" s="108">
        <v>1038</v>
      </c>
    </row>
    <row r="315" spans="1:4" ht="13.5" thickBot="1" x14ac:dyDescent="0.25">
      <c r="A315" s="195">
        <v>2022</v>
      </c>
      <c r="B315" s="11" t="s">
        <v>11</v>
      </c>
      <c r="C315" s="11" t="s">
        <v>24</v>
      </c>
      <c r="D315" s="109">
        <v>1207</v>
      </c>
    </row>
    <row r="316" spans="1:4" x14ac:dyDescent="0.2">
      <c r="A316" s="193">
        <v>2023</v>
      </c>
      <c r="B316" s="7" t="s">
        <v>0</v>
      </c>
      <c r="C316" s="7" t="s">
        <v>23</v>
      </c>
      <c r="D316" s="107">
        <v>95</v>
      </c>
    </row>
    <row r="317" spans="1:4" x14ac:dyDescent="0.2">
      <c r="A317" s="9">
        <v>2023</v>
      </c>
      <c r="B317" s="5" t="s">
        <v>1</v>
      </c>
      <c r="C317" s="5" t="s">
        <v>23</v>
      </c>
      <c r="D317" s="108">
        <v>124</v>
      </c>
    </row>
    <row r="318" spans="1:4" x14ac:dyDescent="0.2">
      <c r="A318" s="9">
        <v>2023</v>
      </c>
      <c r="B318" s="5" t="s">
        <v>2</v>
      </c>
      <c r="C318" s="5" t="s">
        <v>23</v>
      </c>
      <c r="D318" s="108">
        <v>145</v>
      </c>
    </row>
    <row r="319" spans="1:4" x14ac:dyDescent="0.2">
      <c r="A319" s="9">
        <v>2023</v>
      </c>
      <c r="B319" s="5" t="s">
        <v>3</v>
      </c>
      <c r="C319" s="5" t="s">
        <v>23</v>
      </c>
      <c r="D319" s="108">
        <v>83</v>
      </c>
    </row>
    <row r="320" spans="1:4" x14ac:dyDescent="0.2">
      <c r="A320" s="9">
        <v>2023</v>
      </c>
      <c r="B320" s="5" t="s">
        <v>4</v>
      </c>
      <c r="C320" s="5" t="s">
        <v>23</v>
      </c>
      <c r="D320" s="108">
        <v>137</v>
      </c>
    </row>
    <row r="321" spans="1:4" x14ac:dyDescent="0.2">
      <c r="A321" s="9">
        <v>2023</v>
      </c>
      <c r="B321" s="5" t="s">
        <v>5</v>
      </c>
      <c r="C321" s="5" t="s">
        <v>23</v>
      </c>
      <c r="D321" s="108">
        <v>132</v>
      </c>
    </row>
    <row r="322" spans="1:4" x14ac:dyDescent="0.2">
      <c r="A322" s="9">
        <v>2023</v>
      </c>
      <c r="B322" s="5" t="s">
        <v>6</v>
      </c>
      <c r="C322" s="5" t="s">
        <v>23</v>
      </c>
      <c r="D322" s="108">
        <v>133</v>
      </c>
    </row>
    <row r="323" spans="1:4" x14ac:dyDescent="0.2">
      <c r="A323" s="9">
        <v>2023</v>
      </c>
      <c r="B323" s="5" t="s">
        <v>7</v>
      </c>
      <c r="C323" s="5" t="s">
        <v>23</v>
      </c>
      <c r="D323" s="108">
        <v>92</v>
      </c>
    </row>
    <row r="324" spans="1:4" x14ac:dyDescent="0.2">
      <c r="A324" s="9">
        <v>2023</v>
      </c>
      <c r="B324" s="5" t="s">
        <v>8</v>
      </c>
      <c r="C324" s="5" t="s">
        <v>23</v>
      </c>
      <c r="D324" s="108">
        <v>118</v>
      </c>
    </row>
    <row r="325" spans="1:4" x14ac:dyDescent="0.2">
      <c r="A325" s="9">
        <v>2023</v>
      </c>
      <c r="B325" s="5" t="s">
        <v>9</v>
      </c>
      <c r="C325" s="5" t="s">
        <v>23</v>
      </c>
      <c r="D325" s="108">
        <v>118</v>
      </c>
    </row>
    <row r="326" spans="1:4" x14ac:dyDescent="0.2">
      <c r="A326" s="9">
        <v>2023</v>
      </c>
      <c r="B326" s="5" t="s">
        <v>10</v>
      </c>
      <c r="C326" s="5" t="s">
        <v>23</v>
      </c>
      <c r="D326" s="108">
        <v>120</v>
      </c>
    </row>
    <row r="327" spans="1:4" ht="13.5" thickBot="1" x14ac:dyDescent="0.25">
      <c r="A327" s="195">
        <v>2023</v>
      </c>
      <c r="B327" s="11" t="s">
        <v>11</v>
      </c>
      <c r="C327" s="11" t="s">
        <v>23</v>
      </c>
      <c r="D327" s="109">
        <v>112</v>
      </c>
    </row>
    <row r="328" spans="1:4" x14ac:dyDescent="0.2">
      <c r="A328" s="193">
        <v>2023</v>
      </c>
      <c r="B328" s="133" t="s">
        <v>0</v>
      </c>
      <c r="C328" s="133" t="s">
        <v>24</v>
      </c>
      <c r="D328" s="200">
        <v>695</v>
      </c>
    </row>
    <row r="329" spans="1:4" x14ac:dyDescent="0.2">
      <c r="A329" s="9">
        <v>2023</v>
      </c>
      <c r="B329" s="5" t="s">
        <v>1</v>
      </c>
      <c r="C329" s="5" t="s">
        <v>24</v>
      </c>
      <c r="D329" s="108">
        <v>1158</v>
      </c>
    </row>
    <row r="330" spans="1:4" x14ac:dyDescent="0.2">
      <c r="A330" s="9">
        <v>2023</v>
      </c>
      <c r="B330" s="5" t="s">
        <v>2</v>
      </c>
      <c r="C330" s="5" t="s">
        <v>24</v>
      </c>
      <c r="D330" s="108">
        <v>1507</v>
      </c>
    </row>
    <row r="331" spans="1:4" x14ac:dyDescent="0.2">
      <c r="A331" s="9">
        <v>2023</v>
      </c>
      <c r="B331" s="5" t="s">
        <v>3</v>
      </c>
      <c r="C331" s="5" t="s">
        <v>24</v>
      </c>
      <c r="D331" s="108">
        <v>517</v>
      </c>
    </row>
    <row r="332" spans="1:4" x14ac:dyDescent="0.2">
      <c r="A332" s="9">
        <v>2023</v>
      </c>
      <c r="B332" s="5" t="s">
        <v>4</v>
      </c>
      <c r="C332" s="5" t="s">
        <v>24</v>
      </c>
      <c r="D332" s="108">
        <v>1407</v>
      </c>
    </row>
    <row r="333" spans="1:4" x14ac:dyDescent="0.2">
      <c r="A333" s="9">
        <v>2023</v>
      </c>
      <c r="B333" s="5" t="s">
        <v>5</v>
      </c>
      <c r="C333" s="5" t="s">
        <v>24</v>
      </c>
      <c r="D333" s="108">
        <v>911</v>
      </c>
    </row>
    <row r="334" spans="1:4" x14ac:dyDescent="0.2">
      <c r="A334" s="9">
        <v>2023</v>
      </c>
      <c r="B334" s="5" t="s">
        <v>6</v>
      </c>
      <c r="C334" s="5" t="s">
        <v>24</v>
      </c>
      <c r="D334" s="108">
        <v>2041</v>
      </c>
    </row>
    <row r="335" spans="1:4" x14ac:dyDescent="0.2">
      <c r="A335" s="9">
        <v>2023</v>
      </c>
      <c r="B335" s="5" t="s">
        <v>7</v>
      </c>
      <c r="C335" s="5" t="s">
        <v>24</v>
      </c>
      <c r="D335" s="108">
        <v>1206</v>
      </c>
    </row>
    <row r="336" spans="1:4" x14ac:dyDescent="0.2">
      <c r="A336" s="9">
        <v>2023</v>
      </c>
      <c r="B336" s="5" t="s">
        <v>8</v>
      </c>
      <c r="C336" s="5" t="s">
        <v>24</v>
      </c>
      <c r="D336" s="108">
        <v>1691</v>
      </c>
    </row>
    <row r="337" spans="1:12" x14ac:dyDescent="0.2">
      <c r="A337" s="9">
        <v>2023</v>
      </c>
      <c r="B337" s="5" t="s">
        <v>9</v>
      </c>
      <c r="C337" s="5" t="s">
        <v>24</v>
      </c>
      <c r="D337" s="108">
        <v>1122</v>
      </c>
    </row>
    <row r="338" spans="1:12" x14ac:dyDescent="0.2">
      <c r="A338" s="9">
        <v>2023</v>
      </c>
      <c r="B338" s="5" t="s">
        <v>10</v>
      </c>
      <c r="C338" s="5" t="s">
        <v>24</v>
      </c>
      <c r="D338" s="108">
        <v>1210</v>
      </c>
    </row>
    <row r="339" spans="1:12" ht="13.5" thickBot="1" x14ac:dyDescent="0.25">
      <c r="A339" s="195">
        <v>2023</v>
      </c>
      <c r="B339" s="11" t="s">
        <v>11</v>
      </c>
      <c r="C339" s="11" t="s">
        <v>24</v>
      </c>
      <c r="D339" s="109">
        <v>1125</v>
      </c>
    </row>
    <row r="340" spans="1:12" ht="15.75" customHeight="1" x14ac:dyDescent="0.2">
      <c r="A340" s="193">
        <v>2024</v>
      </c>
      <c r="B340" s="7" t="s">
        <v>0</v>
      </c>
      <c r="C340" s="7" t="s">
        <v>23</v>
      </c>
      <c r="D340" s="108">
        <v>104</v>
      </c>
      <c r="F340" s="506" t="s">
        <v>218</v>
      </c>
      <c r="G340" s="507" t="s">
        <v>206</v>
      </c>
      <c r="H340" s="491"/>
      <c r="I340" s="509" t="s">
        <v>214</v>
      </c>
      <c r="J340" s="510" t="s">
        <v>215</v>
      </c>
      <c r="K340" s="510" t="s">
        <v>216</v>
      </c>
      <c r="L340" s="511" t="s">
        <v>217</v>
      </c>
    </row>
    <row r="341" spans="1:12" ht="15" x14ac:dyDescent="0.2">
      <c r="A341" s="9">
        <v>2024</v>
      </c>
      <c r="B341" s="5" t="s">
        <v>1</v>
      </c>
      <c r="C341" s="5" t="s">
        <v>23</v>
      </c>
      <c r="D341" s="108">
        <v>129</v>
      </c>
      <c r="F341" s="504">
        <v>2024</v>
      </c>
      <c r="G341" s="492" t="s">
        <v>220</v>
      </c>
      <c r="H341" s="493" t="s">
        <v>221</v>
      </c>
      <c r="I341" s="494">
        <f>25+2</f>
        <v>27</v>
      </c>
      <c r="J341" s="613" t="s">
        <v>233</v>
      </c>
      <c r="K341" s="613">
        <v>138</v>
      </c>
    </row>
    <row r="342" spans="1:12" ht="15" x14ac:dyDescent="0.2">
      <c r="A342" s="9">
        <v>2024</v>
      </c>
      <c r="B342" s="5" t="s">
        <v>2</v>
      </c>
      <c r="C342" s="5" t="s">
        <v>23</v>
      </c>
      <c r="D342" s="108">
        <v>138</v>
      </c>
      <c r="F342" s="504">
        <v>2024</v>
      </c>
      <c r="G342" s="513">
        <v>130</v>
      </c>
      <c r="H342" s="496" t="s">
        <v>185</v>
      </c>
      <c r="I342" s="503">
        <v>54</v>
      </c>
      <c r="J342" s="613" t="s">
        <v>233</v>
      </c>
      <c r="K342" s="613">
        <v>139</v>
      </c>
    </row>
    <row r="343" spans="1:12" ht="15" x14ac:dyDescent="0.2">
      <c r="A343" s="9">
        <v>2024</v>
      </c>
      <c r="B343" s="5" t="s">
        <v>3</v>
      </c>
      <c r="C343" s="5" t="s">
        <v>23</v>
      </c>
      <c r="D343" s="108">
        <v>121</v>
      </c>
      <c r="F343" s="504">
        <v>2024</v>
      </c>
      <c r="G343" s="515" t="s">
        <v>222</v>
      </c>
      <c r="H343" s="496" t="s">
        <v>188</v>
      </c>
      <c r="I343" s="503">
        <v>10</v>
      </c>
      <c r="J343" s="613" t="s">
        <v>233</v>
      </c>
      <c r="K343" s="613">
        <v>140</v>
      </c>
    </row>
    <row r="344" spans="1:12" ht="15" x14ac:dyDescent="0.2">
      <c r="A344" s="9">
        <v>2024</v>
      </c>
      <c r="B344" s="5" t="s">
        <v>4</v>
      </c>
      <c r="C344" s="5" t="s">
        <v>23</v>
      </c>
      <c r="D344" s="108">
        <v>133</v>
      </c>
      <c r="F344" s="504">
        <v>2024</v>
      </c>
      <c r="G344" s="514" t="s">
        <v>223</v>
      </c>
      <c r="H344" s="499" t="s">
        <v>186</v>
      </c>
      <c r="I344" s="500">
        <v>1022</v>
      </c>
      <c r="J344" s="613" t="s">
        <v>233</v>
      </c>
      <c r="K344" s="613">
        <v>141</v>
      </c>
    </row>
    <row r="345" spans="1:12" x14ac:dyDescent="0.2">
      <c r="A345" s="9">
        <v>2024</v>
      </c>
      <c r="B345" s="5" t="s">
        <v>5</v>
      </c>
      <c r="C345" s="5" t="s">
        <v>23</v>
      </c>
      <c r="D345" s="108">
        <v>134</v>
      </c>
      <c r="I345" s="512">
        <f>SUM(I341:I344)</f>
        <v>1113</v>
      </c>
    </row>
    <row r="346" spans="1:12" x14ac:dyDescent="0.2">
      <c r="A346" s="9">
        <v>2024</v>
      </c>
      <c r="B346" s="5" t="s">
        <v>6</v>
      </c>
      <c r="C346" s="5" t="s">
        <v>23</v>
      </c>
      <c r="D346" s="108">
        <v>120</v>
      </c>
    </row>
    <row r="347" spans="1:12" x14ac:dyDescent="0.2">
      <c r="A347" s="9">
        <v>2024</v>
      </c>
      <c r="B347" s="5" t="s">
        <v>7</v>
      </c>
      <c r="C347" s="5" t="s">
        <v>23</v>
      </c>
      <c r="D347" s="108">
        <v>82</v>
      </c>
    </row>
    <row r="348" spans="1:12" x14ac:dyDescent="0.2">
      <c r="A348" s="9">
        <v>2024</v>
      </c>
      <c r="B348" s="5" t="s">
        <v>8</v>
      </c>
      <c r="C348" s="5" t="s">
        <v>23</v>
      </c>
      <c r="D348" s="108">
        <v>96</v>
      </c>
    </row>
    <row r="349" spans="1:12" x14ac:dyDescent="0.2">
      <c r="A349" s="9">
        <v>2024</v>
      </c>
      <c r="B349" s="5" t="s">
        <v>9</v>
      </c>
      <c r="C349" s="5" t="s">
        <v>23</v>
      </c>
      <c r="D349" s="108">
        <v>159</v>
      </c>
    </row>
    <row r="350" spans="1:12" x14ac:dyDescent="0.2">
      <c r="A350" s="9">
        <v>2024</v>
      </c>
      <c r="B350" s="5" t="s">
        <v>10</v>
      </c>
      <c r="C350" s="5" t="s">
        <v>23</v>
      </c>
      <c r="D350" s="108">
        <v>125</v>
      </c>
    </row>
    <row r="351" spans="1:12" ht="13.5" thickBot="1" x14ac:dyDescent="0.25">
      <c r="A351" s="195">
        <v>2024</v>
      </c>
      <c r="B351" s="11" t="s">
        <v>11</v>
      </c>
      <c r="C351" s="11" t="s">
        <v>23</v>
      </c>
      <c r="D351" s="109">
        <v>112</v>
      </c>
      <c r="F351" s="491"/>
      <c r="G351" s="491"/>
      <c r="H351" s="491"/>
    </row>
    <row r="352" spans="1:12" ht="17.25" customHeight="1" x14ac:dyDescent="0.2">
      <c r="A352" s="193">
        <v>2024</v>
      </c>
      <c r="B352" s="133" t="s">
        <v>0</v>
      </c>
      <c r="C352" s="133" t="s">
        <v>24</v>
      </c>
      <c r="D352" s="108">
        <v>935</v>
      </c>
      <c r="F352" s="506" t="s">
        <v>219</v>
      </c>
      <c r="G352" s="507" t="s">
        <v>206</v>
      </c>
      <c r="H352" s="491"/>
      <c r="I352" s="509" t="s">
        <v>214</v>
      </c>
      <c r="J352" s="510" t="s">
        <v>215</v>
      </c>
      <c r="K352" s="510" t="s">
        <v>216</v>
      </c>
      <c r="L352" s="511" t="s">
        <v>217</v>
      </c>
    </row>
    <row r="353" spans="1:9" ht="15" x14ac:dyDescent="0.2">
      <c r="A353" s="9">
        <v>2024</v>
      </c>
      <c r="B353" s="5" t="s">
        <v>1</v>
      </c>
      <c r="C353" s="5" t="s">
        <v>24</v>
      </c>
      <c r="D353" s="108">
        <v>1369</v>
      </c>
      <c r="F353" s="504">
        <v>2024</v>
      </c>
      <c r="G353" s="492" t="s">
        <v>220</v>
      </c>
      <c r="H353" s="493" t="s">
        <v>221</v>
      </c>
      <c r="I353" s="494">
        <f>72+4</f>
        <v>76</v>
      </c>
    </row>
    <row r="354" spans="1:9" ht="15" x14ac:dyDescent="0.2">
      <c r="A354" s="9">
        <v>2024</v>
      </c>
      <c r="B354" s="5" t="s">
        <v>2</v>
      </c>
      <c r="C354" s="5" t="s">
        <v>24</v>
      </c>
      <c r="D354" s="108">
        <v>1407</v>
      </c>
      <c r="F354" s="504">
        <v>2024</v>
      </c>
      <c r="G354" s="513">
        <v>130</v>
      </c>
      <c r="H354" s="496" t="s">
        <v>185</v>
      </c>
      <c r="I354" s="503">
        <v>245</v>
      </c>
    </row>
    <row r="355" spans="1:9" ht="15" x14ac:dyDescent="0.2">
      <c r="A355" s="9">
        <v>2024</v>
      </c>
      <c r="B355" s="5" t="s">
        <v>3</v>
      </c>
      <c r="C355" s="5" t="s">
        <v>24</v>
      </c>
      <c r="D355" s="108">
        <v>881</v>
      </c>
      <c r="F355" s="504">
        <v>2024</v>
      </c>
      <c r="G355" s="515" t="s">
        <v>222</v>
      </c>
      <c r="H355" s="496" t="s">
        <v>188</v>
      </c>
      <c r="I355" s="503">
        <v>16</v>
      </c>
    </row>
    <row r="356" spans="1:9" ht="15" x14ac:dyDescent="0.2">
      <c r="A356" s="9">
        <v>2024</v>
      </c>
      <c r="B356" s="5" t="s">
        <v>4</v>
      </c>
      <c r="C356" s="5" t="s">
        <v>24</v>
      </c>
      <c r="D356" s="108">
        <v>1308</v>
      </c>
      <c r="F356" s="504">
        <v>2024</v>
      </c>
      <c r="G356" s="514" t="s">
        <v>223</v>
      </c>
      <c r="H356" s="499" t="s">
        <v>186</v>
      </c>
      <c r="I356" s="500">
        <v>9390</v>
      </c>
    </row>
    <row r="357" spans="1:9" x14ac:dyDescent="0.2">
      <c r="A357" s="9">
        <v>2024</v>
      </c>
      <c r="B357" s="5" t="s">
        <v>5</v>
      </c>
      <c r="C357" s="5" t="s">
        <v>24</v>
      </c>
      <c r="D357" s="108">
        <v>1148</v>
      </c>
      <c r="I357" s="512">
        <f>SUM(I353:I356)</f>
        <v>9727</v>
      </c>
    </row>
    <row r="358" spans="1:9" x14ac:dyDescent="0.2">
      <c r="A358" s="9">
        <v>2024</v>
      </c>
      <c r="B358" s="5" t="s">
        <v>6</v>
      </c>
      <c r="C358" s="5" t="s">
        <v>24</v>
      </c>
      <c r="D358" s="108">
        <v>1009</v>
      </c>
    </row>
    <row r="359" spans="1:9" x14ac:dyDescent="0.2">
      <c r="A359" s="9">
        <v>2024</v>
      </c>
      <c r="B359" s="5" t="s">
        <v>7</v>
      </c>
      <c r="C359" s="5" t="s">
        <v>24</v>
      </c>
      <c r="D359" s="108">
        <v>565</v>
      </c>
    </row>
    <row r="360" spans="1:9" x14ac:dyDescent="0.2">
      <c r="A360" s="9">
        <v>2024</v>
      </c>
      <c r="B360" s="5" t="s">
        <v>8</v>
      </c>
      <c r="C360" s="5" t="s">
        <v>24</v>
      </c>
      <c r="D360" s="108">
        <v>872</v>
      </c>
    </row>
    <row r="361" spans="1:9" x14ac:dyDescent="0.2">
      <c r="A361" s="9">
        <v>2024</v>
      </c>
      <c r="B361" s="5" t="s">
        <v>9</v>
      </c>
      <c r="C361" s="5" t="s">
        <v>24</v>
      </c>
      <c r="D361" s="108">
        <v>2295</v>
      </c>
    </row>
    <row r="362" spans="1:9" x14ac:dyDescent="0.2">
      <c r="A362" s="9">
        <v>2024</v>
      </c>
      <c r="B362" s="5" t="s">
        <v>10</v>
      </c>
      <c r="C362" s="5" t="s">
        <v>24</v>
      </c>
      <c r="D362" s="108">
        <v>1103</v>
      </c>
    </row>
    <row r="363" spans="1:9" ht="13.5" thickBot="1" x14ac:dyDescent="0.25">
      <c r="A363" s="195">
        <v>2024</v>
      </c>
      <c r="B363" s="11" t="s">
        <v>11</v>
      </c>
      <c r="C363" s="11" t="s">
        <v>24</v>
      </c>
      <c r="D363" s="109">
        <v>1073</v>
      </c>
    </row>
  </sheetData>
  <customSheetViews>
    <customSheetView guid="{29F239DC-BC5F-44E2-A25F-EB80EC96DB25}" printArea="1" state="hidden" topLeftCell="A7">
      <selection activeCell="K10" sqref="K10"/>
      <pageMargins left="0.56999999999999995" right="0.25" top="0.84" bottom="0.38" header="0.23622047244094491" footer="0.23622047244094491"/>
      <pageSetup paperSize="9" scale="89" orientation="landscape" r:id="rId3"/>
      <headerFooter alignWithMargins="0"/>
    </customSheetView>
  </customSheetViews>
  <mergeCells count="2">
    <mergeCell ref="A1:D1"/>
    <mergeCell ref="E3:E27"/>
  </mergeCells>
  <pageMargins left="0.56999999999999995" right="0.25" top="0.84" bottom="0.38" header="0.23622047244094491" footer="0.23622047244094491"/>
  <pageSetup paperSize="9" scale="89" orientation="landscape" r:id="rId4"/>
  <headerFooter alignWithMargins="0"/>
  <drawing r:id="rId5"/>
  <extLst>
    <ext xmlns:x14="http://schemas.microsoft.com/office/spreadsheetml/2009/9/main" uri="{A8765BA9-456A-4dab-B4F3-ACF838C121DE}">
      <x14:slicerList>
        <x14:slicer r:id="rId6"/>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6:K42"/>
  <sheetViews>
    <sheetView workbookViewId="0">
      <selection activeCell="R17" sqref="R17"/>
    </sheetView>
  </sheetViews>
  <sheetFormatPr baseColWidth="10" defaultRowHeight="15" x14ac:dyDescent="0.25"/>
  <sheetData>
    <row r="26" spans="1:10" x14ac:dyDescent="0.25">
      <c r="A26" s="353" t="s">
        <v>165</v>
      </c>
    </row>
    <row r="27" spans="1:10" ht="50.25" customHeight="1" x14ac:dyDescent="0.25">
      <c r="A27" s="803" t="s">
        <v>166</v>
      </c>
      <c r="B27" s="803"/>
      <c r="C27" s="803"/>
      <c r="D27" s="803"/>
      <c r="E27" s="803"/>
      <c r="F27" s="803"/>
      <c r="G27" s="803"/>
      <c r="H27" s="803"/>
      <c r="I27" s="803"/>
      <c r="J27" s="803"/>
    </row>
    <row r="28" spans="1:10" ht="22.5" customHeight="1" x14ac:dyDescent="0.25">
      <c r="A28" s="353" t="s">
        <v>167</v>
      </c>
    </row>
    <row r="29" spans="1:10" x14ac:dyDescent="0.25">
      <c r="A29" s="353"/>
    </row>
    <row r="30" spans="1:10" x14ac:dyDescent="0.25">
      <c r="A30" t="s">
        <v>168</v>
      </c>
    </row>
    <row r="31" spans="1:10" x14ac:dyDescent="0.25">
      <c r="A31" t="s">
        <v>169</v>
      </c>
    </row>
    <row r="32" spans="1:10" x14ac:dyDescent="0.25">
      <c r="A32" t="s">
        <v>170</v>
      </c>
    </row>
    <row r="33" spans="1:11" x14ac:dyDescent="0.25">
      <c r="A33" t="s">
        <v>171</v>
      </c>
    </row>
    <row r="34" spans="1:11" x14ac:dyDescent="0.25">
      <c r="A34" t="s">
        <v>172</v>
      </c>
    </row>
    <row r="35" spans="1:11" x14ac:dyDescent="0.25">
      <c r="A35" t="s">
        <v>173</v>
      </c>
    </row>
    <row r="36" spans="1:11" x14ac:dyDescent="0.25">
      <c r="A36" s="353"/>
    </row>
    <row r="37" spans="1:11" x14ac:dyDescent="0.25">
      <c r="A37" s="353" t="s">
        <v>174</v>
      </c>
    </row>
    <row r="38" spans="1:11" ht="66" customHeight="1" x14ac:dyDescent="0.25">
      <c r="A38" s="803" t="s">
        <v>175</v>
      </c>
      <c r="B38" s="803"/>
      <c r="C38" s="803"/>
      <c r="D38" s="803"/>
      <c r="E38" s="803"/>
      <c r="F38" s="803"/>
      <c r="G38" s="803"/>
      <c r="H38" s="803"/>
      <c r="I38" s="803"/>
      <c r="J38" s="803"/>
      <c r="K38" s="803"/>
    </row>
    <row r="39" spans="1:11" ht="18" customHeight="1" x14ac:dyDescent="0.25">
      <c r="A39" s="353" t="s">
        <v>176</v>
      </c>
    </row>
    <row r="40" spans="1:11" x14ac:dyDescent="0.25">
      <c r="A40" s="353" t="s">
        <v>177</v>
      </c>
    </row>
    <row r="41" spans="1:11" x14ac:dyDescent="0.25">
      <c r="A41" s="353"/>
    </row>
    <row r="42" spans="1:11" x14ac:dyDescent="0.25">
      <c r="A42" s="353" t="s">
        <v>178</v>
      </c>
    </row>
  </sheetData>
  <mergeCells count="2">
    <mergeCell ref="A27:J27"/>
    <mergeCell ref="A38:K3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T363"/>
  <sheetViews>
    <sheetView zoomScaleNormal="100" workbookViewId="0">
      <selection sqref="A1:D1"/>
    </sheetView>
  </sheetViews>
  <sheetFormatPr baseColWidth="10" defaultRowHeight="15" x14ac:dyDescent="0.25"/>
  <cols>
    <col min="1" max="1" width="12.7109375" style="4" customWidth="1"/>
    <col min="2" max="2" width="12.85546875" style="4" customWidth="1"/>
    <col min="3" max="3" width="25.28515625" style="4" customWidth="1"/>
    <col min="4" max="4" width="9.140625" style="4" customWidth="1"/>
    <col min="6" max="6" width="16.5703125" customWidth="1"/>
    <col min="7" max="7" width="27.7109375" customWidth="1"/>
    <col min="8" max="8" width="8" customWidth="1"/>
    <col min="9" max="9" width="16.5703125" customWidth="1"/>
    <col min="10" max="10" width="27.7109375" customWidth="1"/>
    <col min="11" max="22" width="6.85546875" customWidth="1"/>
    <col min="23" max="23" width="8" customWidth="1"/>
    <col min="24" max="24" width="6.5703125" customWidth="1"/>
    <col min="25" max="25" width="5.5703125" customWidth="1"/>
    <col min="26" max="26" width="6" customWidth="1"/>
    <col min="27" max="27" width="5.7109375" customWidth="1"/>
    <col min="28" max="28" width="5.5703125" customWidth="1"/>
    <col min="29" max="29" width="7.140625" customWidth="1"/>
    <col min="30" max="30" width="11.42578125" customWidth="1"/>
    <col min="31" max="31" width="8.140625" customWidth="1"/>
    <col min="32" max="32" width="11" customWidth="1"/>
    <col min="33" max="33" width="10.140625" customWidth="1"/>
    <col min="34" max="34" width="9.85546875" customWidth="1"/>
    <col min="35" max="35" width="6.85546875" customWidth="1"/>
    <col min="36" max="36" width="8" customWidth="1"/>
    <col min="37" max="37" width="6.5703125" customWidth="1"/>
    <col min="38" max="38" width="5.5703125" customWidth="1"/>
    <col min="39" max="39" width="6" customWidth="1"/>
    <col min="40" max="40" width="5.7109375" customWidth="1"/>
    <col min="41" max="41" width="5.5703125" customWidth="1"/>
    <col min="42" max="42" width="7.140625" customWidth="1"/>
    <col min="43" max="43" width="11.42578125" customWidth="1"/>
    <col min="44" max="44" width="8.140625" customWidth="1"/>
    <col min="45" max="45" width="11" customWidth="1"/>
    <col min="46" max="46" width="10.140625" customWidth="1"/>
    <col min="47" max="47" width="9.85546875" customWidth="1"/>
    <col min="48" max="48" width="6.85546875" customWidth="1"/>
    <col min="49" max="49" width="8" customWidth="1"/>
    <col min="50" max="50" width="6.5703125" customWidth="1"/>
    <col min="51" max="51" width="5.5703125" customWidth="1"/>
    <col min="52" max="52" width="6" customWidth="1"/>
    <col min="53" max="53" width="5.7109375" customWidth="1"/>
    <col min="54" max="54" width="5.5703125" customWidth="1"/>
    <col min="55" max="55" width="7.140625" customWidth="1"/>
    <col min="56" max="56" width="11.42578125" customWidth="1"/>
    <col min="57" max="57" width="8.140625" customWidth="1"/>
    <col min="58" max="58" width="11" customWidth="1"/>
    <col min="59" max="59" width="10.140625" customWidth="1"/>
    <col min="60" max="60" width="9.85546875" customWidth="1"/>
    <col min="61" max="61" width="6.85546875" customWidth="1"/>
    <col min="62" max="62" width="8" customWidth="1"/>
    <col min="63" max="63" width="6.5703125" customWidth="1"/>
    <col min="64" max="64" width="5.28515625" customWidth="1"/>
    <col min="65" max="65" width="6" customWidth="1"/>
    <col min="66" max="66" width="5.7109375" customWidth="1"/>
    <col min="67" max="67" width="5.140625" customWidth="1"/>
    <col min="68" max="68" width="7.140625" customWidth="1"/>
    <col min="69" max="69" width="11.42578125" customWidth="1"/>
    <col min="70" max="70" width="8.140625" customWidth="1"/>
    <col min="71" max="71" width="11" customWidth="1"/>
    <col min="72" max="72" width="10.140625" customWidth="1"/>
    <col min="73" max="73" width="9.85546875" customWidth="1"/>
    <col min="74" max="74" width="12.5703125" customWidth="1"/>
    <col min="75" max="75" width="6.5703125" customWidth="1"/>
    <col min="76" max="76" width="5.28515625" customWidth="1"/>
    <col min="77" max="77" width="6" customWidth="1"/>
    <col min="78" max="78" width="5.7109375" customWidth="1"/>
    <col min="79" max="79" width="5.5703125" customWidth="1"/>
    <col min="80" max="80" width="7.140625" customWidth="1"/>
    <col min="82" max="82" width="8.140625" customWidth="1"/>
    <col min="83" max="83" width="11" customWidth="1"/>
    <col min="84" max="84" width="10.140625" customWidth="1"/>
    <col min="85" max="85" width="9.85546875" customWidth="1"/>
    <col min="86" max="86" width="12.5703125" bestFit="1" customWidth="1"/>
  </cols>
  <sheetData>
    <row r="1" spans="1:20" ht="47.25" customHeight="1" x14ac:dyDescent="0.25">
      <c r="A1" s="804" t="s">
        <v>43</v>
      </c>
      <c r="B1" s="804"/>
      <c r="C1" s="804"/>
      <c r="D1" s="804"/>
      <c r="F1" s="16" t="s">
        <v>18</v>
      </c>
      <c r="G1" t="s">
        <v>32</v>
      </c>
      <c r="I1" s="16" t="s">
        <v>18</v>
      </c>
      <c r="J1" t="s">
        <v>32</v>
      </c>
    </row>
    <row r="2" spans="1:20" ht="16.5" thickBot="1" x14ac:dyDescent="0.3">
      <c r="A2" s="3"/>
      <c r="B2" s="3"/>
      <c r="C2" s="3"/>
      <c r="D2" s="3"/>
    </row>
    <row r="3" spans="1:20" ht="17.25" customHeight="1" thickBot="1" x14ac:dyDescent="0.3">
      <c r="A3" s="190" t="s">
        <v>13</v>
      </c>
      <c r="B3" s="191" t="s">
        <v>12</v>
      </c>
      <c r="C3" s="191" t="s">
        <v>18</v>
      </c>
      <c r="D3" s="192" t="s">
        <v>14</v>
      </c>
      <c r="F3" s="16" t="s">
        <v>15</v>
      </c>
      <c r="G3" t="s">
        <v>17</v>
      </c>
      <c r="I3" s="16" t="s">
        <v>15</v>
      </c>
      <c r="J3" t="s">
        <v>17</v>
      </c>
    </row>
    <row r="4" spans="1:20" x14ac:dyDescent="0.25">
      <c r="A4" s="6">
        <v>2009</v>
      </c>
      <c r="B4" s="24" t="s">
        <v>25</v>
      </c>
      <c r="C4" s="7" t="s">
        <v>27</v>
      </c>
      <c r="D4" s="20">
        <v>1563</v>
      </c>
      <c r="F4" s="17">
        <v>2009</v>
      </c>
      <c r="G4" s="34">
        <v>16255</v>
      </c>
      <c r="I4" s="17">
        <v>2021</v>
      </c>
      <c r="J4" s="34">
        <v>25327</v>
      </c>
    </row>
    <row r="5" spans="1:20" x14ac:dyDescent="0.25">
      <c r="A5" s="9">
        <v>2010</v>
      </c>
      <c r="B5" s="23" t="s">
        <v>25</v>
      </c>
      <c r="C5" s="5" t="s">
        <v>27</v>
      </c>
      <c r="D5" s="19">
        <v>1770</v>
      </c>
      <c r="F5" s="17">
        <v>2010</v>
      </c>
      <c r="G5" s="34">
        <v>16937</v>
      </c>
      <c r="I5" s="18" t="s">
        <v>0</v>
      </c>
      <c r="J5" s="34">
        <v>2089</v>
      </c>
    </row>
    <row r="6" spans="1:20" x14ac:dyDescent="0.25">
      <c r="A6" s="9">
        <v>2011</v>
      </c>
      <c r="B6" s="23" t="s">
        <v>25</v>
      </c>
      <c r="C6" s="5" t="s">
        <v>27</v>
      </c>
      <c r="D6" s="19">
        <v>1732</v>
      </c>
      <c r="F6" s="17">
        <v>2011</v>
      </c>
      <c r="G6" s="34">
        <v>18488</v>
      </c>
      <c r="I6" s="18" t="s">
        <v>1</v>
      </c>
      <c r="J6" s="34">
        <v>2176</v>
      </c>
    </row>
    <row r="7" spans="1:20" x14ac:dyDescent="0.25">
      <c r="A7" s="9">
        <v>2012</v>
      </c>
      <c r="B7" s="23" t="s">
        <v>25</v>
      </c>
      <c r="C7" s="5" t="s">
        <v>27</v>
      </c>
      <c r="D7" s="19">
        <v>1705</v>
      </c>
      <c r="F7" s="17">
        <v>2012</v>
      </c>
      <c r="G7" s="34">
        <v>18840</v>
      </c>
      <c r="I7" s="18" t="s">
        <v>2</v>
      </c>
      <c r="J7" s="34">
        <v>2265</v>
      </c>
      <c r="M7" s="57"/>
      <c r="N7" s="34"/>
    </row>
    <row r="8" spans="1:20" x14ac:dyDescent="0.25">
      <c r="A8" s="9">
        <v>2013</v>
      </c>
      <c r="B8" s="23" t="s">
        <v>25</v>
      </c>
      <c r="C8" s="5" t="s">
        <v>27</v>
      </c>
      <c r="D8" s="19">
        <v>1705</v>
      </c>
      <c r="F8" s="17">
        <v>2013</v>
      </c>
      <c r="G8" s="34">
        <v>18717</v>
      </c>
      <c r="I8" s="18" t="s">
        <v>3</v>
      </c>
      <c r="J8" s="34">
        <v>2113</v>
      </c>
      <c r="M8" s="58"/>
      <c r="N8" s="56"/>
    </row>
    <row r="9" spans="1:20" x14ac:dyDescent="0.25">
      <c r="A9" s="9">
        <v>2014</v>
      </c>
      <c r="B9" s="23" t="s">
        <v>25</v>
      </c>
      <c r="C9" s="5" t="s">
        <v>27</v>
      </c>
      <c r="D9" s="19">
        <v>1703</v>
      </c>
      <c r="F9" s="17">
        <v>2014</v>
      </c>
      <c r="G9" s="34">
        <v>17405</v>
      </c>
      <c r="I9" s="18" t="s">
        <v>4</v>
      </c>
      <c r="J9" s="34">
        <v>2199</v>
      </c>
      <c r="M9" s="57"/>
      <c r="N9" s="34"/>
    </row>
    <row r="10" spans="1:20" x14ac:dyDescent="0.25">
      <c r="A10" s="9">
        <v>2015</v>
      </c>
      <c r="B10" s="23" t="s">
        <v>25</v>
      </c>
      <c r="C10" s="5" t="s">
        <v>27</v>
      </c>
      <c r="D10" s="19">
        <v>1530</v>
      </c>
      <c r="F10" s="17">
        <v>2015</v>
      </c>
      <c r="G10" s="34">
        <v>18973</v>
      </c>
      <c r="I10" s="18" t="s">
        <v>5</v>
      </c>
      <c r="J10" s="34">
        <v>2244</v>
      </c>
      <c r="M10" s="58"/>
      <c r="N10" s="56"/>
      <c r="T10" s="202"/>
    </row>
    <row r="11" spans="1:20" x14ac:dyDescent="0.25">
      <c r="A11" s="9">
        <v>2016</v>
      </c>
      <c r="B11" s="23" t="s">
        <v>25</v>
      </c>
      <c r="C11" s="5" t="s">
        <v>27</v>
      </c>
      <c r="D11" s="19">
        <v>1507</v>
      </c>
      <c r="F11" s="17">
        <v>2016</v>
      </c>
      <c r="G11" s="34">
        <v>22675</v>
      </c>
      <c r="I11" s="18" t="s">
        <v>6</v>
      </c>
      <c r="J11" s="34">
        <v>2239</v>
      </c>
      <c r="M11" s="57"/>
      <c r="N11" s="34"/>
    </row>
    <row r="12" spans="1:20" x14ac:dyDescent="0.25">
      <c r="A12" s="9">
        <v>2017</v>
      </c>
      <c r="B12" s="23" t="s">
        <v>25</v>
      </c>
      <c r="C12" s="5" t="s">
        <v>27</v>
      </c>
      <c r="D12" s="19">
        <v>1418</v>
      </c>
      <c r="F12" s="17">
        <v>2017</v>
      </c>
      <c r="G12" s="34">
        <v>25953</v>
      </c>
      <c r="I12" s="18" t="s">
        <v>7</v>
      </c>
      <c r="J12" s="34">
        <v>1777</v>
      </c>
      <c r="M12" s="58"/>
      <c r="N12" s="56"/>
    </row>
    <row r="13" spans="1:20" x14ac:dyDescent="0.25">
      <c r="A13" s="9">
        <v>2018</v>
      </c>
      <c r="B13" s="23" t="s">
        <v>25</v>
      </c>
      <c r="C13" s="5" t="s">
        <v>27</v>
      </c>
      <c r="D13" s="19">
        <v>1399</v>
      </c>
      <c r="F13" s="17">
        <v>2018</v>
      </c>
      <c r="G13" s="34">
        <v>26933</v>
      </c>
      <c r="I13" s="18" t="s">
        <v>8</v>
      </c>
      <c r="J13" s="34">
        <v>2071</v>
      </c>
      <c r="M13" s="57"/>
      <c r="N13" s="34"/>
    </row>
    <row r="14" spans="1:20" ht="15" customHeight="1" x14ac:dyDescent="0.25">
      <c r="A14" s="9">
        <v>2019</v>
      </c>
      <c r="B14" s="23" t="s">
        <v>25</v>
      </c>
      <c r="C14" s="5" t="s">
        <v>27</v>
      </c>
      <c r="D14" s="19">
        <v>1495</v>
      </c>
      <c r="F14" s="17">
        <v>2019</v>
      </c>
      <c r="G14" s="34">
        <v>30691</v>
      </c>
      <c r="I14" s="18" t="s">
        <v>9</v>
      </c>
      <c r="J14" s="34">
        <v>2015</v>
      </c>
      <c r="M14" s="58"/>
      <c r="N14" s="56"/>
    </row>
    <row r="15" spans="1:20" ht="15.75" customHeight="1" thickBot="1" x14ac:dyDescent="0.3">
      <c r="A15" s="129">
        <v>2020</v>
      </c>
      <c r="B15" s="25" t="s">
        <v>25</v>
      </c>
      <c r="C15" s="11" t="s">
        <v>27</v>
      </c>
      <c r="D15" s="26">
        <v>1460</v>
      </c>
      <c r="F15" s="17">
        <v>2020</v>
      </c>
      <c r="G15" s="34">
        <v>28270</v>
      </c>
      <c r="I15" s="18" t="s">
        <v>10</v>
      </c>
      <c r="J15" s="34">
        <v>2190</v>
      </c>
      <c r="M15" s="57"/>
      <c r="N15" s="34"/>
    </row>
    <row r="16" spans="1:20" ht="15" customHeight="1" x14ac:dyDescent="0.25">
      <c r="A16" s="6">
        <v>2009</v>
      </c>
      <c r="B16" s="24" t="s">
        <v>25</v>
      </c>
      <c r="C16" s="7" t="s">
        <v>28</v>
      </c>
      <c r="D16" s="20">
        <v>1263</v>
      </c>
      <c r="F16" s="17">
        <v>2021</v>
      </c>
      <c r="G16" s="34">
        <v>25327</v>
      </c>
      <c r="I16" s="18" t="s">
        <v>11</v>
      </c>
      <c r="J16" s="34">
        <v>1949</v>
      </c>
      <c r="M16" s="58"/>
      <c r="N16" s="56"/>
    </row>
    <row r="17" spans="1:14" ht="15" customHeight="1" x14ac:dyDescent="0.25">
      <c r="A17" s="9">
        <v>2010</v>
      </c>
      <c r="B17" s="23" t="s">
        <v>25</v>
      </c>
      <c r="C17" s="5" t="s">
        <v>28</v>
      </c>
      <c r="D17" s="19">
        <v>1436</v>
      </c>
      <c r="F17" s="17">
        <v>2022</v>
      </c>
      <c r="G17" s="34">
        <v>18611</v>
      </c>
      <c r="I17" s="17">
        <v>2022</v>
      </c>
      <c r="J17" s="34">
        <v>18611</v>
      </c>
      <c r="M17" s="57"/>
      <c r="N17" s="34"/>
    </row>
    <row r="18" spans="1:14" ht="15" customHeight="1" x14ac:dyDescent="0.25">
      <c r="A18" s="9">
        <v>2011</v>
      </c>
      <c r="B18" s="23" t="s">
        <v>25</v>
      </c>
      <c r="C18" s="5" t="s">
        <v>28</v>
      </c>
      <c r="D18" s="19">
        <v>1412</v>
      </c>
      <c r="F18" s="17">
        <v>2023</v>
      </c>
      <c r="G18" s="34">
        <v>21085</v>
      </c>
      <c r="I18" s="18" t="s">
        <v>0</v>
      </c>
      <c r="J18" s="34">
        <v>1650</v>
      </c>
      <c r="M18" s="58"/>
      <c r="N18" s="56"/>
    </row>
    <row r="19" spans="1:14" ht="15" customHeight="1" x14ac:dyDescent="0.25">
      <c r="A19" s="9">
        <v>2012</v>
      </c>
      <c r="B19" s="23" t="s">
        <v>25</v>
      </c>
      <c r="C19" s="5" t="s">
        <v>28</v>
      </c>
      <c r="D19" s="19">
        <v>1548</v>
      </c>
      <c r="F19" s="17">
        <v>2024</v>
      </c>
      <c r="G19" s="34">
        <v>23773</v>
      </c>
      <c r="I19" s="18" t="s">
        <v>1</v>
      </c>
      <c r="J19" s="34">
        <v>1686</v>
      </c>
      <c r="M19" s="57"/>
      <c r="N19" s="34"/>
    </row>
    <row r="20" spans="1:14" ht="15" customHeight="1" x14ac:dyDescent="0.25">
      <c r="A20" s="9">
        <v>2013</v>
      </c>
      <c r="B20" s="23" t="s">
        <v>25</v>
      </c>
      <c r="C20" s="5" t="s">
        <v>28</v>
      </c>
      <c r="D20" s="19">
        <v>1504</v>
      </c>
      <c r="F20" s="17" t="s">
        <v>16</v>
      </c>
      <c r="G20" s="34">
        <v>348933</v>
      </c>
      <c r="I20" s="18" t="s">
        <v>2</v>
      </c>
      <c r="J20" s="34">
        <v>1765</v>
      </c>
      <c r="M20" s="58"/>
      <c r="N20" s="56"/>
    </row>
    <row r="21" spans="1:14" ht="15" customHeight="1" x14ac:dyDescent="0.25">
      <c r="A21" s="9">
        <v>2014</v>
      </c>
      <c r="B21" s="23" t="s">
        <v>25</v>
      </c>
      <c r="C21" s="5" t="s">
        <v>28</v>
      </c>
      <c r="D21" s="19">
        <v>1471</v>
      </c>
      <c r="I21" s="18" t="s">
        <v>3</v>
      </c>
      <c r="J21" s="34">
        <v>1434</v>
      </c>
      <c r="M21" s="57"/>
      <c r="N21" s="34"/>
    </row>
    <row r="22" spans="1:14" ht="15" customHeight="1" x14ac:dyDescent="0.25">
      <c r="A22" s="9">
        <v>2015</v>
      </c>
      <c r="B22" s="23" t="s">
        <v>25</v>
      </c>
      <c r="C22" s="5" t="s">
        <v>28</v>
      </c>
      <c r="D22" s="19">
        <v>1518</v>
      </c>
      <c r="I22" s="18" t="s">
        <v>4</v>
      </c>
      <c r="J22" s="34">
        <v>1723</v>
      </c>
      <c r="M22" s="58"/>
      <c r="N22" s="56"/>
    </row>
    <row r="23" spans="1:14" x14ac:dyDescent="0.25">
      <c r="A23" s="9">
        <v>2016</v>
      </c>
      <c r="B23" s="23" t="s">
        <v>25</v>
      </c>
      <c r="C23" s="5" t="s">
        <v>28</v>
      </c>
      <c r="D23" s="19">
        <v>1574</v>
      </c>
      <c r="I23" s="18" t="s">
        <v>5</v>
      </c>
      <c r="J23" s="34">
        <v>1563</v>
      </c>
      <c r="M23" s="57"/>
      <c r="N23" s="34"/>
    </row>
    <row r="24" spans="1:14" x14ac:dyDescent="0.25">
      <c r="A24" s="9">
        <v>2017</v>
      </c>
      <c r="B24" s="23" t="s">
        <v>25</v>
      </c>
      <c r="C24" s="5" t="s">
        <v>28</v>
      </c>
      <c r="D24" s="19">
        <v>1671</v>
      </c>
      <c r="I24" s="18" t="s">
        <v>6</v>
      </c>
      <c r="J24" s="34">
        <v>1456</v>
      </c>
      <c r="M24" s="58"/>
      <c r="N24" s="56"/>
    </row>
    <row r="25" spans="1:14" x14ac:dyDescent="0.25">
      <c r="A25" s="9">
        <v>2018</v>
      </c>
      <c r="B25" s="23" t="s">
        <v>25</v>
      </c>
      <c r="C25" s="5" t="s">
        <v>28</v>
      </c>
      <c r="D25" s="19">
        <v>1781</v>
      </c>
      <c r="I25" s="18" t="s">
        <v>7</v>
      </c>
      <c r="J25" s="34">
        <v>1436</v>
      </c>
      <c r="M25" s="57"/>
      <c r="N25" s="34"/>
    </row>
    <row r="26" spans="1:14" x14ac:dyDescent="0.25">
      <c r="A26" s="9">
        <v>2019</v>
      </c>
      <c r="B26" s="23" t="s">
        <v>25</v>
      </c>
      <c r="C26" s="5" t="s">
        <v>28</v>
      </c>
      <c r="D26" s="19">
        <v>1885</v>
      </c>
      <c r="I26" s="18" t="s">
        <v>8</v>
      </c>
      <c r="J26" s="34">
        <v>1467</v>
      </c>
      <c r="M26" s="58"/>
      <c r="N26" s="56"/>
    </row>
    <row r="27" spans="1:14" ht="15.75" thickBot="1" x14ac:dyDescent="0.3">
      <c r="A27" s="129">
        <v>2020</v>
      </c>
      <c r="B27" s="25" t="s">
        <v>25</v>
      </c>
      <c r="C27" s="11" t="s">
        <v>28</v>
      </c>
      <c r="D27" s="26">
        <v>1794</v>
      </c>
      <c r="I27" s="18" t="s">
        <v>9</v>
      </c>
      <c r="J27" s="34">
        <v>1503</v>
      </c>
      <c r="M27" s="57"/>
      <c r="N27" s="34"/>
    </row>
    <row r="28" spans="1:14" x14ac:dyDescent="0.25">
      <c r="A28" s="9">
        <v>2009</v>
      </c>
      <c r="B28" s="23" t="s">
        <v>25</v>
      </c>
      <c r="C28" s="5" t="s">
        <v>29</v>
      </c>
      <c r="D28" s="19">
        <v>7023</v>
      </c>
      <c r="I28" s="18" t="s">
        <v>10</v>
      </c>
      <c r="J28" s="34">
        <v>1533</v>
      </c>
      <c r="M28" s="58"/>
      <c r="N28" s="56"/>
    </row>
    <row r="29" spans="1:14" x14ac:dyDescent="0.25">
      <c r="A29" s="9">
        <v>2010</v>
      </c>
      <c r="B29" s="23" t="s">
        <v>25</v>
      </c>
      <c r="C29" s="5" t="s">
        <v>29</v>
      </c>
      <c r="D29" s="19">
        <v>7772</v>
      </c>
      <c r="I29" s="18" t="s">
        <v>11</v>
      </c>
      <c r="J29" s="34">
        <v>1395</v>
      </c>
      <c r="M29" s="57"/>
      <c r="N29" s="34"/>
    </row>
    <row r="30" spans="1:14" x14ac:dyDescent="0.25">
      <c r="A30" s="9">
        <v>2011</v>
      </c>
      <c r="B30" s="23" t="s">
        <v>25</v>
      </c>
      <c r="C30" s="5" t="s">
        <v>29</v>
      </c>
      <c r="D30" s="19">
        <v>7950</v>
      </c>
      <c r="I30" s="17">
        <v>2023</v>
      </c>
      <c r="J30" s="34">
        <v>21085</v>
      </c>
      <c r="M30" s="58"/>
      <c r="N30" s="56"/>
    </row>
    <row r="31" spans="1:14" x14ac:dyDescent="0.25">
      <c r="A31" s="9">
        <v>2012</v>
      </c>
      <c r="B31" s="23" t="s">
        <v>25</v>
      </c>
      <c r="C31" s="5" t="s">
        <v>29</v>
      </c>
      <c r="D31" s="19">
        <v>8007</v>
      </c>
      <c r="I31" s="18" t="s">
        <v>0</v>
      </c>
      <c r="J31" s="34">
        <v>1330</v>
      </c>
      <c r="M31" s="57"/>
      <c r="N31" s="34"/>
    </row>
    <row r="32" spans="1:14" x14ac:dyDescent="0.25">
      <c r="A32" s="9">
        <v>2013</v>
      </c>
      <c r="B32" s="23" t="s">
        <v>25</v>
      </c>
      <c r="C32" s="5" t="s">
        <v>29</v>
      </c>
      <c r="D32" s="19">
        <v>8468</v>
      </c>
      <c r="I32" s="18" t="s">
        <v>1</v>
      </c>
      <c r="J32" s="34">
        <v>1224</v>
      </c>
      <c r="M32" s="57"/>
      <c r="N32" s="34"/>
    </row>
    <row r="33" spans="1:14" x14ac:dyDescent="0.25">
      <c r="A33" s="9">
        <v>2014</v>
      </c>
      <c r="B33" s="23" t="s">
        <v>25</v>
      </c>
      <c r="C33" s="5" t="s">
        <v>29</v>
      </c>
      <c r="D33" s="19">
        <v>8684</v>
      </c>
      <c r="I33" s="18" t="s">
        <v>2</v>
      </c>
      <c r="J33" s="34">
        <v>1301</v>
      </c>
      <c r="M33" s="57"/>
      <c r="N33" s="34"/>
    </row>
    <row r="34" spans="1:14" x14ac:dyDescent="0.25">
      <c r="A34" s="9">
        <v>2015</v>
      </c>
      <c r="B34" s="23" t="s">
        <v>25</v>
      </c>
      <c r="C34" s="5" t="s">
        <v>29</v>
      </c>
      <c r="D34" s="19">
        <v>9297</v>
      </c>
      <c r="I34" s="18" t="s">
        <v>3</v>
      </c>
      <c r="J34" s="34">
        <v>1025</v>
      </c>
      <c r="M34" s="57"/>
      <c r="N34" s="34"/>
    </row>
    <row r="35" spans="1:14" x14ac:dyDescent="0.25">
      <c r="A35" s="9">
        <v>2016</v>
      </c>
      <c r="B35" s="23" t="s">
        <v>25</v>
      </c>
      <c r="C35" s="5" t="s">
        <v>29</v>
      </c>
      <c r="D35" s="19">
        <v>9773</v>
      </c>
      <c r="I35" s="18" t="s">
        <v>4</v>
      </c>
      <c r="J35" s="34">
        <v>1210</v>
      </c>
      <c r="M35" s="57"/>
      <c r="N35" s="34"/>
    </row>
    <row r="36" spans="1:14" x14ac:dyDescent="0.25">
      <c r="A36" s="9">
        <v>2017</v>
      </c>
      <c r="B36" s="23" t="s">
        <v>25</v>
      </c>
      <c r="C36" s="5" t="s">
        <v>29</v>
      </c>
      <c r="D36" s="19">
        <v>10034</v>
      </c>
      <c r="I36" s="18" t="s">
        <v>5</v>
      </c>
      <c r="J36" s="34">
        <v>1549</v>
      </c>
      <c r="M36" s="57"/>
      <c r="N36" s="34"/>
    </row>
    <row r="37" spans="1:14" x14ac:dyDescent="0.25">
      <c r="A37" s="9">
        <v>2018</v>
      </c>
      <c r="B37" s="23" t="s">
        <v>25</v>
      </c>
      <c r="C37" s="5" t="s">
        <v>29</v>
      </c>
      <c r="D37" s="19">
        <v>10321</v>
      </c>
      <c r="I37" s="18" t="s">
        <v>6</v>
      </c>
      <c r="J37" s="34">
        <v>1869</v>
      </c>
      <c r="M37" s="57"/>
      <c r="N37" s="34"/>
    </row>
    <row r="38" spans="1:14" x14ac:dyDescent="0.25">
      <c r="A38" s="9">
        <v>2019</v>
      </c>
      <c r="B38" s="23" t="s">
        <v>25</v>
      </c>
      <c r="C38" s="5" t="s">
        <v>29</v>
      </c>
      <c r="D38" s="19">
        <v>10669</v>
      </c>
      <c r="I38" s="18" t="s">
        <v>7</v>
      </c>
      <c r="J38" s="34">
        <v>1977</v>
      </c>
      <c r="M38" s="57"/>
      <c r="N38" s="34"/>
    </row>
    <row r="39" spans="1:14" ht="15.75" thickBot="1" x14ac:dyDescent="0.3">
      <c r="A39" s="127">
        <v>2020</v>
      </c>
      <c r="B39" s="23" t="s">
        <v>25</v>
      </c>
      <c r="C39" s="5" t="s">
        <v>29</v>
      </c>
      <c r="D39" s="19">
        <v>10336</v>
      </c>
      <c r="I39" s="18" t="s">
        <v>8</v>
      </c>
      <c r="J39" s="34">
        <v>2408</v>
      </c>
      <c r="M39" s="57"/>
      <c r="N39" s="34"/>
    </row>
    <row r="40" spans="1:14" x14ac:dyDescent="0.25">
      <c r="A40" s="6">
        <v>2009</v>
      </c>
      <c r="B40" s="23" t="s">
        <v>25</v>
      </c>
      <c r="C40" s="7" t="s">
        <v>30</v>
      </c>
      <c r="D40" s="20">
        <v>3922</v>
      </c>
      <c r="I40" s="18" t="s">
        <v>9</v>
      </c>
      <c r="J40" s="34">
        <v>2582</v>
      </c>
      <c r="M40" s="57"/>
      <c r="N40" s="34"/>
    </row>
    <row r="41" spans="1:14" x14ac:dyDescent="0.25">
      <c r="A41" s="9">
        <v>2010</v>
      </c>
      <c r="B41" s="23" t="s">
        <v>25</v>
      </c>
      <c r="C41" s="5" t="s">
        <v>30</v>
      </c>
      <c r="D41" s="19">
        <v>3869</v>
      </c>
      <c r="I41" s="18" t="s">
        <v>10</v>
      </c>
      <c r="J41" s="34">
        <v>2561</v>
      </c>
      <c r="M41" s="57"/>
      <c r="N41" s="34"/>
    </row>
    <row r="42" spans="1:14" x14ac:dyDescent="0.25">
      <c r="A42" s="9">
        <v>2011</v>
      </c>
      <c r="B42" s="23" t="s">
        <v>25</v>
      </c>
      <c r="C42" s="5" t="s">
        <v>30</v>
      </c>
      <c r="D42" s="19">
        <v>3793</v>
      </c>
      <c r="I42" s="18" t="s">
        <v>11</v>
      </c>
      <c r="J42" s="34">
        <v>2049</v>
      </c>
      <c r="M42" s="57"/>
      <c r="N42" s="34"/>
    </row>
    <row r="43" spans="1:14" x14ac:dyDescent="0.25">
      <c r="A43" s="9">
        <v>2012</v>
      </c>
      <c r="B43" s="23" t="s">
        <v>25</v>
      </c>
      <c r="C43" s="5" t="s">
        <v>30</v>
      </c>
      <c r="D43" s="19">
        <v>4052</v>
      </c>
      <c r="I43" s="17">
        <v>2024</v>
      </c>
      <c r="J43" s="34">
        <v>23773</v>
      </c>
      <c r="M43" s="58"/>
      <c r="N43" s="56"/>
    </row>
    <row r="44" spans="1:14" x14ac:dyDescent="0.25">
      <c r="A44" s="9">
        <v>2013</v>
      </c>
      <c r="B44" s="23" t="s">
        <v>25</v>
      </c>
      <c r="C44" s="5" t="s">
        <v>30</v>
      </c>
      <c r="D44" s="19">
        <v>3387</v>
      </c>
      <c r="I44" s="18" t="s">
        <v>0</v>
      </c>
      <c r="J44" s="34">
        <v>2331</v>
      </c>
      <c r="M44" s="57"/>
      <c r="N44" s="34"/>
    </row>
    <row r="45" spans="1:14" x14ac:dyDescent="0.25">
      <c r="A45" s="9">
        <v>2014</v>
      </c>
      <c r="B45" s="23" t="s">
        <v>25</v>
      </c>
      <c r="C45" s="5" t="s">
        <v>30</v>
      </c>
      <c r="D45" s="19">
        <v>3571</v>
      </c>
      <c r="I45" s="18" t="s">
        <v>1</v>
      </c>
      <c r="J45" s="34">
        <v>2081</v>
      </c>
      <c r="M45" s="57"/>
      <c r="N45" s="34"/>
    </row>
    <row r="46" spans="1:14" x14ac:dyDescent="0.25">
      <c r="A46" s="9">
        <v>2015</v>
      </c>
      <c r="B46" s="23" t="s">
        <v>25</v>
      </c>
      <c r="C46" s="5" t="s">
        <v>30</v>
      </c>
      <c r="D46" s="19">
        <v>3370</v>
      </c>
      <c r="I46" s="18" t="s">
        <v>2</v>
      </c>
      <c r="J46" s="34">
        <v>1800</v>
      </c>
      <c r="M46" s="57"/>
      <c r="N46" s="34"/>
    </row>
    <row r="47" spans="1:14" x14ac:dyDescent="0.25">
      <c r="A47" s="9">
        <v>2016</v>
      </c>
      <c r="B47" s="23" t="s">
        <v>25</v>
      </c>
      <c r="C47" s="5" t="s">
        <v>30</v>
      </c>
      <c r="D47" s="19">
        <v>4046</v>
      </c>
      <c r="I47" s="18" t="s">
        <v>3</v>
      </c>
      <c r="J47" s="34">
        <v>1942</v>
      </c>
      <c r="M47" s="57"/>
      <c r="N47" s="34"/>
    </row>
    <row r="48" spans="1:14" x14ac:dyDescent="0.25">
      <c r="A48" s="9">
        <v>2017</v>
      </c>
      <c r="B48" s="23" t="s">
        <v>25</v>
      </c>
      <c r="C48" s="5" t="s">
        <v>30</v>
      </c>
      <c r="D48" s="19">
        <v>3381</v>
      </c>
      <c r="I48" s="18" t="s">
        <v>4</v>
      </c>
      <c r="J48" s="34">
        <v>2045</v>
      </c>
      <c r="M48" s="57"/>
      <c r="N48" s="34"/>
    </row>
    <row r="49" spans="1:14" x14ac:dyDescent="0.25">
      <c r="A49" s="9">
        <v>2018</v>
      </c>
      <c r="B49" s="23" t="s">
        <v>25</v>
      </c>
      <c r="C49" s="5" t="s">
        <v>30</v>
      </c>
      <c r="D49" s="19">
        <v>3583</v>
      </c>
      <c r="I49" s="18" t="s">
        <v>5</v>
      </c>
      <c r="J49" s="34">
        <v>1996</v>
      </c>
      <c r="M49" s="57"/>
      <c r="N49" s="34"/>
    </row>
    <row r="50" spans="1:14" x14ac:dyDescent="0.25">
      <c r="A50" s="9">
        <v>2019</v>
      </c>
      <c r="B50" s="23" t="s">
        <v>25</v>
      </c>
      <c r="C50" s="5" t="s">
        <v>30</v>
      </c>
      <c r="D50" s="19">
        <v>3400</v>
      </c>
      <c r="I50" s="18" t="s">
        <v>6</v>
      </c>
      <c r="J50" s="34">
        <v>1959</v>
      </c>
      <c r="M50" s="57"/>
      <c r="N50" s="34"/>
    </row>
    <row r="51" spans="1:14" ht="15.75" thickBot="1" x14ac:dyDescent="0.3">
      <c r="A51" s="128">
        <v>2020</v>
      </c>
      <c r="B51" s="27" t="s">
        <v>25</v>
      </c>
      <c r="C51" s="22" t="s">
        <v>30</v>
      </c>
      <c r="D51" s="28">
        <v>3246</v>
      </c>
      <c r="I51" s="18" t="s">
        <v>7</v>
      </c>
      <c r="J51" s="34">
        <v>1626</v>
      </c>
      <c r="M51" s="57"/>
      <c r="N51" s="34"/>
    </row>
    <row r="52" spans="1:14" x14ac:dyDescent="0.25">
      <c r="A52" s="6">
        <v>2021</v>
      </c>
      <c r="B52" s="7" t="s">
        <v>0</v>
      </c>
      <c r="C52" s="7" t="s">
        <v>27</v>
      </c>
      <c r="D52" s="8">
        <v>120</v>
      </c>
      <c r="I52" s="18" t="s">
        <v>8</v>
      </c>
      <c r="J52" s="34">
        <v>2045</v>
      </c>
      <c r="M52" s="57"/>
      <c r="N52" s="34"/>
    </row>
    <row r="53" spans="1:14" x14ac:dyDescent="0.25">
      <c r="A53" s="9">
        <v>2021</v>
      </c>
      <c r="B53" s="5" t="s">
        <v>1</v>
      </c>
      <c r="C53" s="5" t="s">
        <v>27</v>
      </c>
      <c r="D53" s="10">
        <v>117</v>
      </c>
      <c r="I53" s="18" t="s">
        <v>9</v>
      </c>
      <c r="J53" s="34">
        <v>2203</v>
      </c>
      <c r="M53" s="57"/>
      <c r="N53" s="34"/>
    </row>
    <row r="54" spans="1:14" x14ac:dyDescent="0.25">
      <c r="A54" s="9">
        <v>2021</v>
      </c>
      <c r="B54" s="5" t="s">
        <v>2</v>
      </c>
      <c r="C54" s="5" t="s">
        <v>27</v>
      </c>
      <c r="D54" s="10">
        <v>136</v>
      </c>
      <c r="I54" s="18" t="s">
        <v>10</v>
      </c>
      <c r="J54" s="34">
        <v>1887</v>
      </c>
      <c r="M54" s="57"/>
      <c r="N54" s="34"/>
    </row>
    <row r="55" spans="1:14" x14ac:dyDescent="0.25">
      <c r="A55" s="9">
        <v>2021</v>
      </c>
      <c r="B55" s="5" t="s">
        <v>3</v>
      </c>
      <c r="C55" s="5" t="s">
        <v>27</v>
      </c>
      <c r="D55" s="10">
        <v>125</v>
      </c>
      <c r="I55" s="18" t="s">
        <v>11</v>
      </c>
      <c r="J55" s="34">
        <v>1858</v>
      </c>
      <c r="M55" s="57"/>
      <c r="N55" s="34"/>
    </row>
    <row r="56" spans="1:14" x14ac:dyDescent="0.25">
      <c r="A56" s="9">
        <v>2021</v>
      </c>
      <c r="B56" s="5" t="s">
        <v>4</v>
      </c>
      <c r="C56" s="5" t="s">
        <v>27</v>
      </c>
      <c r="D56" s="10">
        <v>152</v>
      </c>
      <c r="M56" s="58"/>
      <c r="N56" s="56"/>
    </row>
    <row r="57" spans="1:14" x14ac:dyDescent="0.25">
      <c r="A57" s="9">
        <v>2021</v>
      </c>
      <c r="B57" s="5" t="s">
        <v>5</v>
      </c>
      <c r="C57" s="5" t="s">
        <v>27</v>
      </c>
      <c r="D57" s="10">
        <v>147</v>
      </c>
      <c r="M57" s="57"/>
      <c r="N57" s="34"/>
    </row>
    <row r="58" spans="1:14" x14ac:dyDescent="0.25">
      <c r="A58" s="9">
        <v>2021</v>
      </c>
      <c r="B58" s="5" t="s">
        <v>6</v>
      </c>
      <c r="C58" s="5" t="s">
        <v>27</v>
      </c>
      <c r="D58" s="10">
        <v>168</v>
      </c>
      <c r="M58" s="57"/>
      <c r="N58" s="34"/>
    </row>
    <row r="59" spans="1:14" x14ac:dyDescent="0.25">
      <c r="A59" s="9">
        <v>2021</v>
      </c>
      <c r="B59" s="5" t="s">
        <v>7</v>
      </c>
      <c r="C59" s="5" t="s">
        <v>27</v>
      </c>
      <c r="D59" s="10">
        <v>78</v>
      </c>
      <c r="M59" s="57"/>
      <c r="N59" s="34"/>
    </row>
    <row r="60" spans="1:14" x14ac:dyDescent="0.25">
      <c r="A60" s="9">
        <v>2021</v>
      </c>
      <c r="B60" s="5" t="s">
        <v>8</v>
      </c>
      <c r="C60" s="5" t="s">
        <v>27</v>
      </c>
      <c r="D60" s="10">
        <v>123</v>
      </c>
      <c r="M60" s="57"/>
      <c r="N60" s="34"/>
    </row>
    <row r="61" spans="1:14" x14ac:dyDescent="0.25">
      <c r="A61" s="9">
        <v>2021</v>
      </c>
      <c r="B61" s="5" t="s">
        <v>9</v>
      </c>
      <c r="C61" s="5" t="s">
        <v>27</v>
      </c>
      <c r="D61" s="10">
        <v>113</v>
      </c>
      <c r="M61" s="57"/>
      <c r="N61" s="34"/>
    </row>
    <row r="62" spans="1:14" x14ac:dyDescent="0.25">
      <c r="A62" s="9">
        <v>2021</v>
      </c>
      <c r="B62" s="5" t="s">
        <v>10</v>
      </c>
      <c r="C62" s="5" t="s">
        <v>27</v>
      </c>
      <c r="D62" s="10">
        <v>133</v>
      </c>
      <c r="M62" s="57"/>
      <c r="N62" s="34"/>
    </row>
    <row r="63" spans="1:14" x14ac:dyDescent="0.25">
      <c r="A63" s="9">
        <v>2021</v>
      </c>
      <c r="B63" s="5" t="s">
        <v>11</v>
      </c>
      <c r="C63" s="5" t="s">
        <v>27</v>
      </c>
      <c r="D63" s="10">
        <v>150</v>
      </c>
      <c r="M63" s="57"/>
      <c r="N63" s="34"/>
    </row>
    <row r="64" spans="1:14" x14ac:dyDescent="0.25">
      <c r="A64" s="9">
        <v>2022</v>
      </c>
      <c r="B64" s="5" t="s">
        <v>0</v>
      </c>
      <c r="C64" s="5" t="s">
        <v>27</v>
      </c>
      <c r="D64" s="10">
        <v>86</v>
      </c>
      <c r="M64" s="57"/>
      <c r="N64" s="34"/>
    </row>
    <row r="65" spans="1:14" x14ac:dyDescent="0.25">
      <c r="A65" s="9">
        <v>2022</v>
      </c>
      <c r="B65" s="5" t="s">
        <v>1</v>
      </c>
      <c r="C65" s="5" t="s">
        <v>27</v>
      </c>
      <c r="D65" s="10">
        <v>101</v>
      </c>
      <c r="M65" s="57"/>
      <c r="N65" s="34"/>
    </row>
    <row r="66" spans="1:14" x14ac:dyDescent="0.25">
      <c r="A66" s="9">
        <v>2022</v>
      </c>
      <c r="B66" s="5" t="s">
        <v>2</v>
      </c>
      <c r="C66" s="5" t="s">
        <v>27</v>
      </c>
      <c r="D66" s="10">
        <v>135</v>
      </c>
      <c r="M66" s="57"/>
      <c r="N66" s="34"/>
    </row>
    <row r="67" spans="1:14" x14ac:dyDescent="0.25">
      <c r="A67" s="9">
        <v>2022</v>
      </c>
      <c r="B67" s="5" t="s">
        <v>3</v>
      </c>
      <c r="C67" s="5" t="s">
        <v>27</v>
      </c>
      <c r="D67" s="10">
        <v>124</v>
      </c>
      <c r="M67" s="57"/>
      <c r="N67" s="34"/>
    </row>
    <row r="68" spans="1:14" x14ac:dyDescent="0.25">
      <c r="A68" s="9">
        <v>2022</v>
      </c>
      <c r="B68" s="5" t="s">
        <v>4</v>
      </c>
      <c r="C68" s="5" t="s">
        <v>27</v>
      </c>
      <c r="D68" s="10">
        <v>121</v>
      </c>
      <c r="M68" s="57"/>
      <c r="N68" s="34"/>
    </row>
    <row r="69" spans="1:14" x14ac:dyDescent="0.25">
      <c r="A69" s="9">
        <v>2022</v>
      </c>
      <c r="B69" s="5" t="s">
        <v>5</v>
      </c>
      <c r="C69" s="5" t="s">
        <v>27</v>
      </c>
      <c r="D69" s="10">
        <v>130</v>
      </c>
      <c r="M69" s="58"/>
      <c r="N69" s="56"/>
    </row>
    <row r="70" spans="1:14" x14ac:dyDescent="0.25">
      <c r="A70" s="9">
        <v>2022</v>
      </c>
      <c r="B70" s="5" t="s">
        <v>6</v>
      </c>
      <c r="C70" s="5" t="s">
        <v>27</v>
      </c>
      <c r="D70" s="10">
        <v>166</v>
      </c>
      <c r="M70" s="57"/>
      <c r="N70" s="34"/>
    </row>
    <row r="71" spans="1:14" x14ac:dyDescent="0.25">
      <c r="A71" s="9">
        <v>2022</v>
      </c>
      <c r="B71" s="5" t="s">
        <v>7</v>
      </c>
      <c r="C71" s="5" t="s">
        <v>27</v>
      </c>
      <c r="D71" s="10">
        <v>61</v>
      </c>
      <c r="M71" s="57"/>
      <c r="N71" s="34"/>
    </row>
    <row r="72" spans="1:14" x14ac:dyDescent="0.25">
      <c r="A72" s="9">
        <v>2022</v>
      </c>
      <c r="B72" s="5" t="s">
        <v>8</v>
      </c>
      <c r="C72" s="5" t="s">
        <v>27</v>
      </c>
      <c r="D72" s="10">
        <v>128</v>
      </c>
      <c r="M72" s="57"/>
      <c r="N72" s="34"/>
    </row>
    <row r="73" spans="1:14" x14ac:dyDescent="0.25">
      <c r="A73" s="9">
        <v>2022</v>
      </c>
      <c r="B73" s="5" t="s">
        <v>9</v>
      </c>
      <c r="C73" s="5" t="s">
        <v>27</v>
      </c>
      <c r="D73" s="10">
        <v>128</v>
      </c>
      <c r="M73" s="57"/>
      <c r="N73" s="34"/>
    </row>
    <row r="74" spans="1:14" x14ac:dyDescent="0.25">
      <c r="A74" s="9">
        <v>2022</v>
      </c>
      <c r="B74" s="5" t="s">
        <v>10</v>
      </c>
      <c r="C74" s="5" t="s">
        <v>27</v>
      </c>
      <c r="D74" s="10">
        <v>132</v>
      </c>
      <c r="M74" s="57"/>
      <c r="N74" s="34"/>
    </row>
    <row r="75" spans="1:14" x14ac:dyDescent="0.25">
      <c r="A75" s="9">
        <v>2022</v>
      </c>
      <c r="B75" s="5" t="s">
        <v>11</v>
      </c>
      <c r="C75" s="5" t="s">
        <v>27</v>
      </c>
      <c r="D75" s="10">
        <v>148</v>
      </c>
      <c r="M75" s="57"/>
      <c r="N75" s="34"/>
    </row>
    <row r="76" spans="1:14" x14ac:dyDescent="0.25">
      <c r="A76" s="9">
        <v>2023</v>
      </c>
      <c r="B76" s="5" t="s">
        <v>0</v>
      </c>
      <c r="C76" s="5" t="s">
        <v>27</v>
      </c>
      <c r="D76" s="10">
        <v>84</v>
      </c>
      <c r="M76" s="57"/>
      <c r="N76" s="34"/>
    </row>
    <row r="77" spans="1:14" x14ac:dyDescent="0.25">
      <c r="A77" s="9">
        <v>2023</v>
      </c>
      <c r="B77" s="5" t="s">
        <v>1</v>
      </c>
      <c r="C77" s="5" t="s">
        <v>27</v>
      </c>
      <c r="D77" s="10">
        <v>118</v>
      </c>
      <c r="M77" s="57"/>
      <c r="N77" s="34"/>
    </row>
    <row r="78" spans="1:14" x14ac:dyDescent="0.25">
      <c r="A78" s="9">
        <v>2023</v>
      </c>
      <c r="B78" s="5" t="s">
        <v>2</v>
      </c>
      <c r="C78" s="5" t="s">
        <v>27</v>
      </c>
      <c r="D78" s="10">
        <v>173</v>
      </c>
      <c r="M78" s="57"/>
      <c r="N78" s="34"/>
    </row>
    <row r="79" spans="1:14" x14ac:dyDescent="0.25">
      <c r="A79" s="9">
        <v>2023</v>
      </c>
      <c r="B79" s="5" t="s">
        <v>3</v>
      </c>
      <c r="C79" s="5" t="s">
        <v>27</v>
      </c>
      <c r="D79" s="10">
        <v>124</v>
      </c>
      <c r="M79" s="57"/>
      <c r="N79" s="34"/>
    </row>
    <row r="80" spans="1:14" x14ac:dyDescent="0.25">
      <c r="A80" s="9">
        <v>2023</v>
      </c>
      <c r="B80" s="5" t="s">
        <v>4</v>
      </c>
      <c r="C80" s="5" t="s">
        <v>27</v>
      </c>
      <c r="D80" s="10">
        <v>132</v>
      </c>
      <c r="M80" s="196"/>
      <c r="N80" s="197"/>
    </row>
    <row r="81" spans="1:14" x14ac:dyDescent="0.25">
      <c r="A81" s="9">
        <v>2023</v>
      </c>
      <c r="B81" s="5" t="s">
        <v>5</v>
      </c>
      <c r="C81" s="5" t="s">
        <v>27</v>
      </c>
      <c r="D81" s="10">
        <v>109</v>
      </c>
      <c r="M81" s="196"/>
      <c r="N81" s="197"/>
    </row>
    <row r="82" spans="1:14" x14ac:dyDescent="0.25">
      <c r="A82" s="9">
        <v>2023</v>
      </c>
      <c r="B82" s="5" t="s">
        <v>6</v>
      </c>
      <c r="C82" s="5" t="s">
        <v>27</v>
      </c>
      <c r="D82" s="10">
        <v>128</v>
      </c>
      <c r="M82" s="198"/>
      <c r="N82" s="199"/>
    </row>
    <row r="83" spans="1:14" x14ac:dyDescent="0.25">
      <c r="A83" s="9">
        <v>2023</v>
      </c>
      <c r="B83" s="5" t="s">
        <v>7</v>
      </c>
      <c r="C83" s="5" t="s">
        <v>27</v>
      </c>
      <c r="D83" s="10">
        <v>56</v>
      </c>
      <c r="M83" s="65"/>
      <c r="N83" s="65"/>
    </row>
    <row r="84" spans="1:14" x14ac:dyDescent="0.25">
      <c r="A84" s="9">
        <v>2023</v>
      </c>
      <c r="B84" s="5" t="s">
        <v>8</v>
      </c>
      <c r="C84" s="5" t="s">
        <v>27</v>
      </c>
      <c r="D84" s="10">
        <v>104</v>
      </c>
    </row>
    <row r="85" spans="1:14" x14ac:dyDescent="0.25">
      <c r="A85" s="9">
        <v>2023</v>
      </c>
      <c r="B85" s="5" t="s">
        <v>9</v>
      </c>
      <c r="C85" s="5" t="s">
        <v>27</v>
      </c>
      <c r="D85" s="10">
        <v>133</v>
      </c>
    </row>
    <row r="86" spans="1:14" x14ac:dyDescent="0.25">
      <c r="A86" s="9">
        <v>2023</v>
      </c>
      <c r="B86" s="5" t="s">
        <v>10</v>
      </c>
      <c r="C86" s="5" t="s">
        <v>27</v>
      </c>
      <c r="D86" s="10">
        <v>136</v>
      </c>
    </row>
    <row r="87" spans="1:14" ht="15.75" thickBot="1" x14ac:dyDescent="0.3">
      <c r="A87" s="21">
        <v>2023</v>
      </c>
      <c r="B87" s="22" t="s">
        <v>11</v>
      </c>
      <c r="C87" s="22" t="s">
        <v>27</v>
      </c>
      <c r="D87" s="31">
        <v>158</v>
      </c>
    </row>
    <row r="88" spans="1:14" x14ac:dyDescent="0.25">
      <c r="A88" s="101">
        <v>2024</v>
      </c>
      <c r="B88" s="7" t="s">
        <v>0</v>
      </c>
      <c r="C88" s="7" t="s">
        <v>27</v>
      </c>
      <c r="D88" s="8">
        <v>93</v>
      </c>
    </row>
    <row r="89" spans="1:14" x14ac:dyDescent="0.25">
      <c r="A89" s="127">
        <v>2024</v>
      </c>
      <c r="B89" s="5" t="s">
        <v>1</v>
      </c>
      <c r="C89" s="5" t="s">
        <v>27</v>
      </c>
      <c r="D89" s="10">
        <v>109</v>
      </c>
    </row>
    <row r="90" spans="1:14" x14ac:dyDescent="0.25">
      <c r="A90" s="127">
        <v>2024</v>
      </c>
      <c r="B90" s="5" t="s">
        <v>2</v>
      </c>
      <c r="C90" s="5" t="s">
        <v>27</v>
      </c>
      <c r="D90" s="10">
        <v>139</v>
      </c>
    </row>
    <row r="91" spans="1:14" x14ac:dyDescent="0.25">
      <c r="A91" s="127">
        <v>2024</v>
      </c>
      <c r="B91" s="5" t="s">
        <v>3</v>
      </c>
      <c r="C91" s="5" t="s">
        <v>27</v>
      </c>
      <c r="D91" s="10">
        <v>131</v>
      </c>
    </row>
    <row r="92" spans="1:14" x14ac:dyDescent="0.25">
      <c r="A92" s="127">
        <v>2024</v>
      </c>
      <c r="B92" s="5" t="s">
        <v>4</v>
      </c>
      <c r="C92" s="5" t="s">
        <v>27</v>
      </c>
      <c r="D92" s="10">
        <v>131</v>
      </c>
    </row>
    <row r="93" spans="1:14" x14ac:dyDescent="0.25">
      <c r="A93" s="127">
        <v>2024</v>
      </c>
      <c r="B93" s="5" t="s">
        <v>5</v>
      </c>
      <c r="C93" s="5" t="s">
        <v>27</v>
      </c>
      <c r="D93" s="10">
        <v>147</v>
      </c>
    </row>
    <row r="94" spans="1:14" x14ac:dyDescent="0.25">
      <c r="A94" s="127">
        <v>2024</v>
      </c>
      <c r="B94" s="5" t="s">
        <v>6</v>
      </c>
      <c r="C94" s="5" t="s">
        <v>27</v>
      </c>
      <c r="D94" s="10">
        <v>142</v>
      </c>
    </row>
    <row r="95" spans="1:14" x14ac:dyDescent="0.25">
      <c r="A95" s="127">
        <v>2024</v>
      </c>
      <c r="B95" s="5" t="s">
        <v>7</v>
      </c>
      <c r="C95" s="5" t="s">
        <v>27</v>
      </c>
      <c r="D95" s="10">
        <v>72</v>
      </c>
    </row>
    <row r="96" spans="1:14" x14ac:dyDescent="0.25">
      <c r="A96" s="127">
        <v>2024</v>
      </c>
      <c r="B96" s="5" t="s">
        <v>8</v>
      </c>
      <c r="C96" s="5" t="s">
        <v>27</v>
      </c>
      <c r="D96" s="10">
        <v>116</v>
      </c>
    </row>
    <row r="97" spans="1:4" x14ac:dyDescent="0.25">
      <c r="A97" s="127">
        <v>2024</v>
      </c>
      <c r="B97" s="5" t="s">
        <v>9</v>
      </c>
      <c r="C97" s="5" t="s">
        <v>27</v>
      </c>
      <c r="D97" s="10">
        <v>159</v>
      </c>
    </row>
    <row r="98" spans="1:4" x14ac:dyDescent="0.25">
      <c r="A98" s="127">
        <v>2024</v>
      </c>
      <c r="B98" s="5" t="s">
        <v>10</v>
      </c>
      <c r="C98" s="5" t="s">
        <v>27</v>
      </c>
      <c r="D98" s="10"/>
    </row>
    <row r="99" spans="1:4" ht="15.75" thickBot="1" x14ac:dyDescent="0.3">
      <c r="A99" s="129">
        <v>2024</v>
      </c>
      <c r="B99" s="11" t="s">
        <v>11</v>
      </c>
      <c r="C99" s="11" t="s">
        <v>27</v>
      </c>
      <c r="D99" s="12"/>
    </row>
    <row r="100" spans="1:4" x14ac:dyDescent="0.25">
      <c r="A100" s="6">
        <v>2021</v>
      </c>
      <c r="B100" s="7" t="s">
        <v>0</v>
      </c>
      <c r="C100" s="29" t="s">
        <v>28</v>
      </c>
      <c r="D100" s="33">
        <v>125.66666666666666</v>
      </c>
    </row>
    <row r="101" spans="1:4" x14ac:dyDescent="0.25">
      <c r="A101" s="9">
        <v>2021</v>
      </c>
      <c r="B101" s="5" t="s">
        <v>1</v>
      </c>
      <c r="C101" s="30" t="s">
        <v>28</v>
      </c>
      <c r="D101" s="32">
        <v>136.66666666666666</v>
      </c>
    </row>
    <row r="102" spans="1:4" x14ac:dyDescent="0.25">
      <c r="A102" s="9">
        <v>2021</v>
      </c>
      <c r="B102" s="5" t="s">
        <v>2</v>
      </c>
      <c r="C102" s="30" t="s">
        <v>28</v>
      </c>
      <c r="D102" s="32">
        <v>154.66666666666666</v>
      </c>
    </row>
    <row r="103" spans="1:4" x14ac:dyDescent="0.25">
      <c r="A103" s="9">
        <v>2021</v>
      </c>
      <c r="B103" s="5" t="s">
        <v>3</v>
      </c>
      <c r="C103" s="30" t="s">
        <v>28</v>
      </c>
      <c r="D103" s="32">
        <v>165</v>
      </c>
    </row>
    <row r="104" spans="1:4" x14ac:dyDescent="0.25">
      <c r="A104" s="9">
        <v>2021</v>
      </c>
      <c r="B104" s="5" t="s">
        <v>4</v>
      </c>
      <c r="C104" s="30" t="s">
        <v>28</v>
      </c>
      <c r="D104" s="32">
        <v>159</v>
      </c>
    </row>
    <row r="105" spans="1:4" x14ac:dyDescent="0.25">
      <c r="A105" s="9">
        <v>2021</v>
      </c>
      <c r="B105" s="5" t="s">
        <v>5</v>
      </c>
      <c r="C105" s="30" t="s">
        <v>28</v>
      </c>
      <c r="D105" s="32">
        <v>159</v>
      </c>
    </row>
    <row r="106" spans="1:4" x14ac:dyDescent="0.25">
      <c r="A106" s="9">
        <v>2021</v>
      </c>
      <c r="B106" s="5" t="s">
        <v>6</v>
      </c>
      <c r="C106" s="30" t="s">
        <v>28</v>
      </c>
      <c r="D106" s="32">
        <v>204.33333333333334</v>
      </c>
    </row>
    <row r="107" spans="1:4" x14ac:dyDescent="0.25">
      <c r="A107" s="9">
        <v>2021</v>
      </c>
      <c r="B107" s="5" t="s">
        <v>7</v>
      </c>
      <c r="C107" s="30" t="s">
        <v>28</v>
      </c>
      <c r="D107" s="32">
        <v>128.33333333333334</v>
      </c>
    </row>
    <row r="108" spans="1:4" x14ac:dyDescent="0.25">
      <c r="A108" s="9">
        <v>2021</v>
      </c>
      <c r="B108" s="5" t="s">
        <v>8</v>
      </c>
      <c r="C108" s="30" t="s">
        <v>28</v>
      </c>
      <c r="D108" s="32">
        <v>155.33333333333334</v>
      </c>
    </row>
    <row r="109" spans="1:4" x14ac:dyDescent="0.25">
      <c r="A109" s="9">
        <v>2021</v>
      </c>
      <c r="B109" s="5" t="s">
        <v>9</v>
      </c>
      <c r="C109" s="30" t="s">
        <v>28</v>
      </c>
      <c r="D109" s="32">
        <v>159.33333333333331</v>
      </c>
    </row>
    <row r="110" spans="1:4" x14ac:dyDescent="0.25">
      <c r="A110" s="9">
        <v>2021</v>
      </c>
      <c r="B110" s="5" t="s">
        <v>10</v>
      </c>
      <c r="C110" s="30" t="s">
        <v>28</v>
      </c>
      <c r="D110" s="32">
        <v>180.33333333333331</v>
      </c>
    </row>
    <row r="111" spans="1:4" x14ac:dyDescent="0.25">
      <c r="A111" s="9">
        <v>2021</v>
      </c>
      <c r="B111" s="5" t="s">
        <v>11</v>
      </c>
      <c r="C111" s="30" t="s">
        <v>28</v>
      </c>
      <c r="D111" s="32">
        <v>217.33333333333331</v>
      </c>
    </row>
    <row r="112" spans="1:4" x14ac:dyDescent="0.25">
      <c r="A112" s="9">
        <v>2022</v>
      </c>
      <c r="B112" s="5" t="s">
        <v>0</v>
      </c>
      <c r="C112" s="30" t="s">
        <v>28</v>
      </c>
      <c r="D112" s="32">
        <v>128.333333333333</v>
      </c>
    </row>
    <row r="113" spans="1:4" x14ac:dyDescent="0.25">
      <c r="A113" s="9">
        <v>2022</v>
      </c>
      <c r="B113" s="5" t="s">
        <v>1</v>
      </c>
      <c r="C113" s="30" t="s">
        <v>28</v>
      </c>
      <c r="D113" s="32">
        <v>149.33333333333334</v>
      </c>
    </row>
    <row r="114" spans="1:4" x14ac:dyDescent="0.25">
      <c r="A114" s="9">
        <v>2022</v>
      </c>
      <c r="B114" s="5" t="s">
        <v>2</v>
      </c>
      <c r="C114" s="30" t="s">
        <v>28</v>
      </c>
      <c r="D114" s="32">
        <v>187.33333333333334</v>
      </c>
    </row>
    <row r="115" spans="1:4" x14ac:dyDescent="0.25">
      <c r="A115" s="9">
        <v>2022</v>
      </c>
      <c r="B115" s="5" t="s">
        <v>3</v>
      </c>
      <c r="C115" s="30" t="s">
        <v>28</v>
      </c>
      <c r="D115" s="32">
        <v>149.66666666666666</v>
      </c>
    </row>
    <row r="116" spans="1:4" x14ac:dyDescent="0.25">
      <c r="A116" s="9">
        <v>2022</v>
      </c>
      <c r="B116" s="5" t="s">
        <v>4</v>
      </c>
      <c r="C116" s="30" t="s">
        <v>28</v>
      </c>
      <c r="D116" s="32">
        <v>168.66666666666666</v>
      </c>
    </row>
    <row r="117" spans="1:4" x14ac:dyDescent="0.25">
      <c r="A117" s="9">
        <v>2022</v>
      </c>
      <c r="B117" s="5" t="s">
        <v>5</v>
      </c>
      <c r="C117" s="30" t="s">
        <v>28</v>
      </c>
      <c r="D117" s="32">
        <v>158.66666666666666</v>
      </c>
    </row>
    <row r="118" spans="1:4" x14ac:dyDescent="0.25">
      <c r="A118" s="9">
        <v>2022</v>
      </c>
      <c r="B118" s="5" t="s">
        <v>6</v>
      </c>
      <c r="C118" s="30" t="s">
        <v>28</v>
      </c>
      <c r="D118" s="32">
        <v>187.33333333333331</v>
      </c>
    </row>
    <row r="119" spans="1:4" x14ac:dyDescent="0.25">
      <c r="A119" s="9">
        <v>2022</v>
      </c>
      <c r="B119" s="5" t="s">
        <v>7</v>
      </c>
      <c r="C119" s="30" t="s">
        <v>28</v>
      </c>
      <c r="D119" s="32">
        <v>126.33333333333333</v>
      </c>
    </row>
    <row r="120" spans="1:4" x14ac:dyDescent="0.25">
      <c r="A120" s="9">
        <v>2022</v>
      </c>
      <c r="B120" s="5" t="s">
        <v>8</v>
      </c>
      <c r="C120" s="30" t="s">
        <v>28</v>
      </c>
      <c r="D120" s="32">
        <v>152.33333333333331</v>
      </c>
    </row>
    <row r="121" spans="1:4" x14ac:dyDescent="0.25">
      <c r="A121" s="9">
        <v>2022</v>
      </c>
      <c r="B121" s="5" t="s">
        <v>9</v>
      </c>
      <c r="C121" s="30" t="s">
        <v>28</v>
      </c>
      <c r="D121" s="32">
        <v>174</v>
      </c>
    </row>
    <row r="122" spans="1:4" x14ac:dyDescent="0.25">
      <c r="A122" s="9">
        <v>2022</v>
      </c>
      <c r="B122" s="5" t="s">
        <v>10</v>
      </c>
      <c r="C122" s="30" t="s">
        <v>28</v>
      </c>
      <c r="D122" s="32">
        <v>172</v>
      </c>
    </row>
    <row r="123" spans="1:4" x14ac:dyDescent="0.25">
      <c r="A123" s="9">
        <v>2022</v>
      </c>
      <c r="B123" s="5" t="s">
        <v>11</v>
      </c>
      <c r="C123" s="30" t="s">
        <v>28</v>
      </c>
      <c r="D123" s="32">
        <v>220</v>
      </c>
    </row>
    <row r="124" spans="1:4" x14ac:dyDescent="0.25">
      <c r="A124" s="9">
        <v>2023</v>
      </c>
      <c r="B124" s="5" t="s">
        <v>0</v>
      </c>
      <c r="C124" s="30" t="s">
        <v>28</v>
      </c>
      <c r="D124" s="32">
        <v>149</v>
      </c>
    </row>
    <row r="125" spans="1:4" x14ac:dyDescent="0.25">
      <c r="A125" s="9">
        <v>2023</v>
      </c>
      <c r="B125" s="5" t="s">
        <v>1</v>
      </c>
      <c r="C125" s="30" t="s">
        <v>28</v>
      </c>
      <c r="D125" s="32">
        <v>164</v>
      </c>
    </row>
    <row r="126" spans="1:4" x14ac:dyDescent="0.25">
      <c r="A126" s="9">
        <v>2023</v>
      </c>
      <c r="B126" s="5" t="s">
        <v>2</v>
      </c>
      <c r="C126" s="30" t="s">
        <v>28</v>
      </c>
      <c r="D126" s="32">
        <v>203</v>
      </c>
    </row>
    <row r="127" spans="1:4" x14ac:dyDescent="0.25">
      <c r="A127" s="9">
        <v>2023</v>
      </c>
      <c r="B127" s="5" t="s">
        <v>3</v>
      </c>
      <c r="C127" s="30" t="s">
        <v>28</v>
      </c>
      <c r="D127" s="32">
        <v>146</v>
      </c>
    </row>
    <row r="128" spans="1:4" x14ac:dyDescent="0.25">
      <c r="A128" s="9">
        <v>2023</v>
      </c>
      <c r="B128" s="5" t="s">
        <v>4</v>
      </c>
      <c r="C128" s="30" t="s">
        <v>28</v>
      </c>
      <c r="D128" s="32">
        <v>183</v>
      </c>
    </row>
    <row r="129" spans="1:4" x14ac:dyDescent="0.25">
      <c r="A129" s="9">
        <v>2023</v>
      </c>
      <c r="B129" s="5" t="s">
        <v>5</v>
      </c>
      <c r="C129" s="30" t="s">
        <v>28</v>
      </c>
      <c r="D129" s="32">
        <v>210</v>
      </c>
    </row>
    <row r="130" spans="1:4" x14ac:dyDescent="0.25">
      <c r="A130" s="9">
        <v>2023</v>
      </c>
      <c r="B130" s="5" t="s">
        <v>6</v>
      </c>
      <c r="C130" s="30" t="s">
        <v>28</v>
      </c>
      <c r="D130" s="32">
        <v>188</v>
      </c>
    </row>
    <row r="131" spans="1:4" x14ac:dyDescent="0.25">
      <c r="A131" s="9">
        <v>2023</v>
      </c>
      <c r="B131" s="5" t="s">
        <v>7</v>
      </c>
      <c r="C131" s="30" t="s">
        <v>28</v>
      </c>
      <c r="D131" s="32">
        <v>132</v>
      </c>
    </row>
    <row r="132" spans="1:4" x14ac:dyDescent="0.25">
      <c r="A132" s="9">
        <v>2023</v>
      </c>
      <c r="B132" s="5" t="s">
        <v>8</v>
      </c>
      <c r="C132" s="30" t="s">
        <v>28</v>
      </c>
      <c r="D132" s="32">
        <v>165</v>
      </c>
    </row>
    <row r="133" spans="1:4" x14ac:dyDescent="0.25">
      <c r="A133" s="9">
        <v>2023</v>
      </c>
      <c r="B133" s="5" t="s">
        <v>9</v>
      </c>
      <c r="C133" s="30" t="s">
        <v>28</v>
      </c>
      <c r="D133" s="32">
        <v>178</v>
      </c>
    </row>
    <row r="134" spans="1:4" x14ac:dyDescent="0.25">
      <c r="A134" s="9">
        <v>2023</v>
      </c>
      <c r="B134" s="5" t="s">
        <v>10</v>
      </c>
      <c r="C134" s="30" t="s">
        <v>28</v>
      </c>
      <c r="D134" s="32">
        <v>171</v>
      </c>
    </row>
    <row r="135" spans="1:4" ht="15.75" thickBot="1" x14ac:dyDescent="0.3">
      <c r="A135" s="21">
        <v>2023</v>
      </c>
      <c r="B135" s="22" t="s">
        <v>11</v>
      </c>
      <c r="C135" s="130" t="s">
        <v>28</v>
      </c>
      <c r="D135" s="131">
        <v>222</v>
      </c>
    </row>
    <row r="136" spans="1:4" x14ac:dyDescent="0.25">
      <c r="A136" s="101">
        <v>2024</v>
      </c>
      <c r="B136" s="7" t="s">
        <v>0</v>
      </c>
      <c r="C136" s="7" t="s">
        <v>28</v>
      </c>
      <c r="D136" s="8">
        <v>146</v>
      </c>
    </row>
    <row r="137" spans="1:4" x14ac:dyDescent="0.25">
      <c r="A137" s="127">
        <v>2024</v>
      </c>
      <c r="B137" s="5" t="s">
        <v>1</v>
      </c>
      <c r="C137" s="5" t="s">
        <v>28</v>
      </c>
      <c r="D137" s="10">
        <v>157</v>
      </c>
    </row>
    <row r="138" spans="1:4" x14ac:dyDescent="0.25">
      <c r="A138" s="127">
        <v>2024</v>
      </c>
      <c r="B138" s="5" t="s">
        <v>2</v>
      </c>
      <c r="C138" s="5" t="s">
        <v>28</v>
      </c>
      <c r="D138" s="10">
        <v>175</v>
      </c>
    </row>
    <row r="139" spans="1:4" x14ac:dyDescent="0.25">
      <c r="A139" s="127">
        <v>2024</v>
      </c>
      <c r="B139" s="5" t="s">
        <v>3</v>
      </c>
      <c r="C139" s="5" t="s">
        <v>28</v>
      </c>
      <c r="D139" s="10">
        <v>205</v>
      </c>
    </row>
    <row r="140" spans="1:4" x14ac:dyDescent="0.25">
      <c r="A140" s="127">
        <v>2024</v>
      </c>
      <c r="B140" s="5" t="s">
        <v>4</v>
      </c>
      <c r="C140" s="5" t="s">
        <v>28</v>
      </c>
      <c r="D140" s="10">
        <v>192</v>
      </c>
    </row>
    <row r="141" spans="1:4" x14ac:dyDescent="0.25">
      <c r="A141" s="127">
        <v>2024</v>
      </c>
      <c r="B141" s="5" t="s">
        <v>5</v>
      </c>
      <c r="C141" s="5" t="s">
        <v>28</v>
      </c>
      <c r="D141" s="10">
        <v>182</v>
      </c>
    </row>
    <row r="142" spans="1:4" x14ac:dyDescent="0.25">
      <c r="A142" s="127">
        <v>2024</v>
      </c>
      <c r="B142" s="5" t="s">
        <v>6</v>
      </c>
      <c r="C142" s="5" t="s">
        <v>28</v>
      </c>
      <c r="D142" s="10">
        <v>194</v>
      </c>
    </row>
    <row r="143" spans="1:4" x14ac:dyDescent="0.25">
      <c r="A143" s="127">
        <v>2024</v>
      </c>
      <c r="B143" s="5" t="s">
        <v>7</v>
      </c>
      <c r="C143" s="5" t="s">
        <v>28</v>
      </c>
      <c r="D143" s="10">
        <v>134</v>
      </c>
    </row>
    <row r="144" spans="1:4" x14ac:dyDescent="0.25">
      <c r="A144" s="127">
        <v>2024</v>
      </c>
      <c r="B144" s="5" t="s">
        <v>8</v>
      </c>
      <c r="C144" s="5" t="s">
        <v>28</v>
      </c>
      <c r="D144" s="10">
        <v>170</v>
      </c>
    </row>
    <row r="145" spans="1:4" x14ac:dyDescent="0.25">
      <c r="A145" s="127">
        <v>2024</v>
      </c>
      <c r="B145" s="5" t="s">
        <v>9</v>
      </c>
      <c r="C145" s="5" t="s">
        <v>28</v>
      </c>
      <c r="D145" s="10"/>
    </row>
    <row r="146" spans="1:4" x14ac:dyDescent="0.25">
      <c r="A146" s="127">
        <v>2024</v>
      </c>
      <c r="B146" s="5" t="s">
        <v>10</v>
      </c>
      <c r="C146" s="5" t="s">
        <v>28</v>
      </c>
      <c r="D146" s="10"/>
    </row>
    <row r="147" spans="1:4" ht="15.75" thickBot="1" x14ac:dyDescent="0.3">
      <c r="A147" s="129">
        <v>2024</v>
      </c>
      <c r="B147" s="11" t="s">
        <v>11</v>
      </c>
      <c r="C147" s="11" t="s">
        <v>28</v>
      </c>
      <c r="D147" s="12"/>
    </row>
    <row r="148" spans="1:4" x14ac:dyDescent="0.25">
      <c r="A148" s="6">
        <v>2021</v>
      </c>
      <c r="B148" s="7" t="s">
        <v>0</v>
      </c>
      <c r="C148" s="7" t="s">
        <v>29</v>
      </c>
      <c r="D148" s="8">
        <v>686</v>
      </c>
    </row>
    <row r="149" spans="1:4" x14ac:dyDescent="0.25">
      <c r="A149" s="9">
        <v>2021</v>
      </c>
      <c r="B149" s="5" t="s">
        <v>1</v>
      </c>
      <c r="C149" s="5" t="s">
        <v>29</v>
      </c>
      <c r="D149" s="10">
        <v>955</v>
      </c>
    </row>
    <row r="150" spans="1:4" x14ac:dyDescent="0.25">
      <c r="A150" s="9">
        <v>2021</v>
      </c>
      <c r="B150" s="5" t="s">
        <v>2</v>
      </c>
      <c r="C150" s="5" t="s">
        <v>29</v>
      </c>
      <c r="D150" s="10">
        <v>1171</v>
      </c>
    </row>
    <row r="151" spans="1:4" x14ac:dyDescent="0.25">
      <c r="A151" s="9">
        <v>2021</v>
      </c>
      <c r="B151" s="5" t="s">
        <v>3</v>
      </c>
      <c r="C151" s="5" t="s">
        <v>29</v>
      </c>
      <c r="D151" s="10">
        <v>1064</v>
      </c>
    </row>
    <row r="152" spans="1:4" x14ac:dyDescent="0.25">
      <c r="A152" s="9">
        <v>2021</v>
      </c>
      <c r="B152" s="5" t="s">
        <v>4</v>
      </c>
      <c r="C152" s="5" t="s">
        <v>29</v>
      </c>
      <c r="D152" s="10">
        <v>1057</v>
      </c>
    </row>
    <row r="153" spans="1:4" x14ac:dyDescent="0.25">
      <c r="A153" s="9">
        <v>2021</v>
      </c>
      <c r="B153" s="5" t="s">
        <v>5</v>
      </c>
      <c r="C153" s="5" t="s">
        <v>29</v>
      </c>
      <c r="D153" s="10">
        <v>1090</v>
      </c>
    </row>
    <row r="154" spans="1:4" x14ac:dyDescent="0.25">
      <c r="A154" s="9">
        <v>2021</v>
      </c>
      <c r="B154" s="5" t="s">
        <v>6</v>
      </c>
      <c r="C154" s="5" t="s">
        <v>29</v>
      </c>
      <c r="D154" s="10">
        <v>983</v>
      </c>
    </row>
    <row r="155" spans="1:4" x14ac:dyDescent="0.25">
      <c r="A155" s="9">
        <v>2021</v>
      </c>
      <c r="B155" s="5" t="s">
        <v>7</v>
      </c>
      <c r="C155" s="5" t="s">
        <v>29</v>
      </c>
      <c r="D155" s="10">
        <v>559</v>
      </c>
    </row>
    <row r="156" spans="1:4" x14ac:dyDescent="0.25">
      <c r="A156" s="9">
        <v>2021</v>
      </c>
      <c r="B156" s="5" t="s">
        <v>8</v>
      </c>
      <c r="C156" s="5" t="s">
        <v>29</v>
      </c>
      <c r="D156" s="10">
        <v>809</v>
      </c>
    </row>
    <row r="157" spans="1:4" x14ac:dyDescent="0.25">
      <c r="A157" s="9">
        <v>2021</v>
      </c>
      <c r="B157" s="5" t="s">
        <v>9</v>
      </c>
      <c r="C157" s="5" t="s">
        <v>29</v>
      </c>
      <c r="D157" s="10">
        <v>929</v>
      </c>
    </row>
    <row r="158" spans="1:4" x14ac:dyDescent="0.25">
      <c r="A158" s="9">
        <v>2021</v>
      </c>
      <c r="B158" s="5" t="s">
        <v>10</v>
      </c>
      <c r="C158" s="5" t="s">
        <v>29</v>
      </c>
      <c r="D158" s="10">
        <v>1057</v>
      </c>
    </row>
    <row r="159" spans="1:4" x14ac:dyDescent="0.25">
      <c r="A159" s="9">
        <v>2021</v>
      </c>
      <c r="B159" s="5" t="s">
        <v>11</v>
      </c>
      <c r="C159" s="5" t="s">
        <v>29</v>
      </c>
      <c r="D159" s="10">
        <v>877</v>
      </c>
    </row>
    <row r="160" spans="1:4" x14ac:dyDescent="0.25">
      <c r="A160" s="9">
        <v>2022</v>
      </c>
      <c r="B160" s="5" t="s">
        <v>0</v>
      </c>
      <c r="C160" s="5" t="s">
        <v>29</v>
      </c>
      <c r="D160" s="10">
        <v>674</v>
      </c>
    </row>
    <row r="161" spans="1:4" x14ac:dyDescent="0.25">
      <c r="A161" s="9">
        <v>2022</v>
      </c>
      <c r="B161" s="5" t="s">
        <v>1</v>
      </c>
      <c r="C161" s="5" t="s">
        <v>29</v>
      </c>
      <c r="D161" s="10">
        <v>955</v>
      </c>
    </row>
    <row r="162" spans="1:4" x14ac:dyDescent="0.25">
      <c r="A162" s="9">
        <v>2022</v>
      </c>
      <c r="B162" s="5" t="s">
        <v>2</v>
      </c>
      <c r="C162" s="5" t="s">
        <v>29</v>
      </c>
      <c r="D162" s="10">
        <v>1090</v>
      </c>
    </row>
    <row r="163" spans="1:4" x14ac:dyDescent="0.25">
      <c r="A163" s="9">
        <v>2022</v>
      </c>
      <c r="B163" s="5" t="s">
        <v>3</v>
      </c>
      <c r="C163" s="5" t="s">
        <v>29</v>
      </c>
      <c r="D163" s="10">
        <v>868</v>
      </c>
    </row>
    <row r="164" spans="1:4" x14ac:dyDescent="0.25">
      <c r="A164" s="9">
        <v>2022</v>
      </c>
      <c r="B164" s="5" t="s">
        <v>4</v>
      </c>
      <c r="C164" s="5" t="s">
        <v>29</v>
      </c>
      <c r="D164" s="10">
        <v>1157</v>
      </c>
    </row>
    <row r="165" spans="1:4" x14ac:dyDescent="0.25">
      <c r="A165" s="9">
        <v>2022</v>
      </c>
      <c r="B165" s="5" t="s">
        <v>5</v>
      </c>
      <c r="C165" s="5" t="s">
        <v>29</v>
      </c>
      <c r="D165" s="10">
        <v>1060</v>
      </c>
    </row>
    <row r="166" spans="1:4" x14ac:dyDescent="0.25">
      <c r="A166" s="9">
        <v>2022</v>
      </c>
      <c r="B166" s="5" t="s">
        <v>6</v>
      </c>
      <c r="C166" s="5" t="s">
        <v>29</v>
      </c>
      <c r="D166" s="10">
        <v>952</v>
      </c>
    </row>
    <row r="167" spans="1:4" x14ac:dyDescent="0.25">
      <c r="A167" s="9">
        <v>2022</v>
      </c>
      <c r="B167" s="5" t="s">
        <v>7</v>
      </c>
      <c r="C167" s="5" t="s">
        <v>29</v>
      </c>
      <c r="D167" s="10">
        <v>580</v>
      </c>
    </row>
    <row r="168" spans="1:4" x14ac:dyDescent="0.25">
      <c r="A168" s="9">
        <v>2022</v>
      </c>
      <c r="B168" s="5" t="s">
        <v>8</v>
      </c>
      <c r="C168" s="5" t="s">
        <v>29</v>
      </c>
      <c r="D168" s="10">
        <v>839</v>
      </c>
    </row>
    <row r="169" spans="1:4" x14ac:dyDescent="0.25">
      <c r="A169" s="9">
        <v>2022</v>
      </c>
      <c r="B169" s="5" t="s">
        <v>9</v>
      </c>
      <c r="C169" s="5" t="s">
        <v>29</v>
      </c>
      <c r="D169" s="10">
        <v>949</v>
      </c>
    </row>
    <row r="170" spans="1:4" x14ac:dyDescent="0.25">
      <c r="A170" s="9">
        <v>2022</v>
      </c>
      <c r="B170" s="5" t="s">
        <v>10</v>
      </c>
      <c r="C170" s="5" t="s">
        <v>29</v>
      </c>
      <c r="D170" s="10">
        <v>889</v>
      </c>
    </row>
    <row r="171" spans="1:4" x14ac:dyDescent="0.25">
      <c r="A171" s="9">
        <v>2022</v>
      </c>
      <c r="B171" s="5" t="s">
        <v>11</v>
      </c>
      <c r="C171" s="5" t="s">
        <v>29</v>
      </c>
      <c r="D171" s="10">
        <v>896</v>
      </c>
    </row>
    <row r="172" spans="1:4" x14ac:dyDescent="0.25">
      <c r="A172" s="9">
        <v>2023</v>
      </c>
      <c r="B172" s="5" t="s">
        <v>0</v>
      </c>
      <c r="C172" s="5" t="s">
        <v>29</v>
      </c>
      <c r="D172" s="10">
        <v>727</v>
      </c>
    </row>
    <row r="173" spans="1:4" x14ac:dyDescent="0.25">
      <c r="A173" s="9">
        <v>2023</v>
      </c>
      <c r="B173" s="5" t="s">
        <v>1</v>
      </c>
      <c r="C173" s="5" t="s">
        <v>29</v>
      </c>
      <c r="D173" s="10">
        <v>933</v>
      </c>
    </row>
    <row r="174" spans="1:4" x14ac:dyDescent="0.25">
      <c r="A174" s="9">
        <v>2023</v>
      </c>
      <c r="B174" s="5" t="s">
        <v>2</v>
      </c>
      <c r="C174" s="5" t="s">
        <v>29</v>
      </c>
      <c r="D174" s="10">
        <v>1202</v>
      </c>
    </row>
    <row r="175" spans="1:4" x14ac:dyDescent="0.25">
      <c r="A175" s="9">
        <v>2023</v>
      </c>
      <c r="B175" s="5" t="s">
        <v>3</v>
      </c>
      <c r="C175" s="5" t="s">
        <v>29</v>
      </c>
      <c r="D175" s="10">
        <v>948</v>
      </c>
    </row>
    <row r="176" spans="1:4" x14ac:dyDescent="0.25">
      <c r="A176" s="9">
        <v>2023</v>
      </c>
      <c r="B176" s="5" t="s">
        <v>4</v>
      </c>
      <c r="C176" s="5" t="s">
        <v>29</v>
      </c>
      <c r="D176" s="10">
        <v>1112</v>
      </c>
    </row>
    <row r="177" spans="1:4" x14ac:dyDescent="0.25">
      <c r="A177" s="9">
        <v>2023</v>
      </c>
      <c r="B177" s="5" t="s">
        <v>5</v>
      </c>
      <c r="C177" s="5" t="s">
        <v>29</v>
      </c>
      <c r="D177" s="10">
        <v>1180</v>
      </c>
    </row>
    <row r="178" spans="1:4" x14ac:dyDescent="0.25">
      <c r="A178" s="9">
        <v>2023</v>
      </c>
      <c r="B178" s="5" t="s">
        <v>6</v>
      </c>
      <c r="C178" s="5" t="s">
        <v>29</v>
      </c>
      <c r="D178" s="10">
        <v>1060</v>
      </c>
    </row>
    <row r="179" spans="1:4" x14ac:dyDescent="0.25">
      <c r="A179" s="9">
        <v>2023</v>
      </c>
      <c r="B179" s="5" t="s">
        <v>7</v>
      </c>
      <c r="C179" s="5" t="s">
        <v>29</v>
      </c>
      <c r="D179" s="10">
        <v>744</v>
      </c>
    </row>
    <row r="180" spans="1:4" x14ac:dyDescent="0.25">
      <c r="A180" s="9">
        <v>2023</v>
      </c>
      <c r="B180" s="5" t="s">
        <v>8</v>
      </c>
      <c r="C180" s="5" t="s">
        <v>29</v>
      </c>
      <c r="D180" s="10">
        <v>823</v>
      </c>
    </row>
    <row r="181" spans="1:4" x14ac:dyDescent="0.25">
      <c r="A181" s="9">
        <v>2023</v>
      </c>
      <c r="B181" s="5" t="s">
        <v>9</v>
      </c>
      <c r="C181" s="5" t="s">
        <v>29</v>
      </c>
      <c r="D181" s="10">
        <v>1028</v>
      </c>
    </row>
    <row r="182" spans="1:4" x14ac:dyDescent="0.25">
      <c r="A182" s="9">
        <v>2023</v>
      </c>
      <c r="B182" s="5" t="s">
        <v>10</v>
      </c>
      <c r="C182" s="5" t="s">
        <v>29</v>
      </c>
      <c r="D182" s="10">
        <v>1082</v>
      </c>
    </row>
    <row r="183" spans="1:4" ht="15.75" thickBot="1" x14ac:dyDescent="0.3">
      <c r="A183" s="21">
        <v>2023</v>
      </c>
      <c r="B183" s="22" t="s">
        <v>11</v>
      </c>
      <c r="C183" s="22" t="s">
        <v>29</v>
      </c>
      <c r="D183" s="31">
        <v>826</v>
      </c>
    </row>
    <row r="184" spans="1:4" x14ac:dyDescent="0.25">
      <c r="A184" s="101">
        <v>2024</v>
      </c>
      <c r="B184" s="7" t="s">
        <v>0</v>
      </c>
      <c r="C184" s="7" t="s">
        <v>29</v>
      </c>
      <c r="D184" s="8">
        <v>764</v>
      </c>
    </row>
    <row r="185" spans="1:4" x14ac:dyDescent="0.25">
      <c r="A185" s="127">
        <v>2024</v>
      </c>
      <c r="B185" s="5" t="s">
        <v>1</v>
      </c>
      <c r="C185" s="5" t="s">
        <v>29</v>
      </c>
      <c r="D185" s="10">
        <v>944</v>
      </c>
    </row>
    <row r="186" spans="1:4" x14ac:dyDescent="0.25">
      <c r="A186" s="127">
        <v>2024</v>
      </c>
      <c r="B186" s="5" t="s">
        <v>2</v>
      </c>
      <c r="C186" s="5" t="s">
        <v>29</v>
      </c>
      <c r="D186" s="10">
        <v>1204</v>
      </c>
    </row>
    <row r="187" spans="1:4" x14ac:dyDescent="0.25">
      <c r="A187" s="127">
        <v>2024</v>
      </c>
      <c r="B187" s="5" t="s">
        <v>3</v>
      </c>
      <c r="C187" s="5" t="s">
        <v>29</v>
      </c>
      <c r="D187" s="10">
        <v>1214</v>
      </c>
    </row>
    <row r="188" spans="1:4" x14ac:dyDescent="0.25">
      <c r="A188" s="127">
        <v>2024</v>
      </c>
      <c r="B188" s="5" t="s">
        <v>4</v>
      </c>
      <c r="C188" s="5" t="s">
        <v>29</v>
      </c>
      <c r="D188" s="10">
        <v>1251</v>
      </c>
    </row>
    <row r="189" spans="1:4" x14ac:dyDescent="0.25">
      <c r="A189" s="127">
        <v>2024</v>
      </c>
      <c r="B189" s="5" t="s">
        <v>5</v>
      </c>
      <c r="C189" s="5" t="s">
        <v>29</v>
      </c>
      <c r="D189" s="10">
        <v>1042</v>
      </c>
    </row>
    <row r="190" spans="1:4" x14ac:dyDescent="0.25">
      <c r="A190" s="127">
        <v>2024</v>
      </c>
      <c r="B190" s="5" t="s">
        <v>6</v>
      </c>
      <c r="C190" s="5" t="s">
        <v>29</v>
      </c>
      <c r="D190" s="10">
        <v>1276</v>
      </c>
    </row>
    <row r="191" spans="1:4" x14ac:dyDescent="0.25">
      <c r="A191" s="127">
        <v>2024</v>
      </c>
      <c r="B191" s="5" t="s">
        <v>7</v>
      </c>
      <c r="C191" s="5" t="s">
        <v>29</v>
      </c>
      <c r="D191" s="10">
        <v>662</v>
      </c>
    </row>
    <row r="192" spans="1:4" x14ac:dyDescent="0.25">
      <c r="A192" s="127">
        <v>2024</v>
      </c>
      <c r="B192" s="5" t="s">
        <v>8</v>
      </c>
      <c r="C192" s="5" t="s">
        <v>29</v>
      </c>
      <c r="D192" s="10">
        <v>801</v>
      </c>
    </row>
    <row r="193" spans="1:4" x14ac:dyDescent="0.25">
      <c r="A193" s="127">
        <v>2024</v>
      </c>
      <c r="B193" s="5" t="s">
        <v>9</v>
      </c>
      <c r="C193" s="5" t="s">
        <v>29</v>
      </c>
      <c r="D193" s="10">
        <v>1212</v>
      </c>
    </row>
    <row r="194" spans="1:4" x14ac:dyDescent="0.25">
      <c r="A194" s="127">
        <v>2024</v>
      </c>
      <c r="B194" s="5" t="s">
        <v>10</v>
      </c>
      <c r="C194" s="5" t="s">
        <v>29</v>
      </c>
      <c r="D194" s="10">
        <v>1003</v>
      </c>
    </row>
    <row r="195" spans="1:4" ht="15.75" thickBot="1" x14ac:dyDescent="0.3">
      <c r="A195" s="129">
        <v>2024</v>
      </c>
      <c r="B195" s="11" t="s">
        <v>11</v>
      </c>
      <c r="C195" s="11" t="s">
        <v>29</v>
      </c>
      <c r="D195" s="12">
        <v>710</v>
      </c>
    </row>
    <row r="196" spans="1:4" x14ac:dyDescent="0.25">
      <c r="A196" s="6">
        <v>2021</v>
      </c>
      <c r="B196" s="7" t="s">
        <v>0</v>
      </c>
      <c r="C196" s="7" t="s">
        <v>30</v>
      </c>
      <c r="D196" s="8">
        <v>211</v>
      </c>
    </row>
    <row r="197" spans="1:4" x14ac:dyDescent="0.25">
      <c r="A197" s="9">
        <v>2021</v>
      </c>
      <c r="B197" s="5" t="s">
        <v>1</v>
      </c>
      <c r="C197" s="5" t="s">
        <v>30</v>
      </c>
      <c r="D197" s="10">
        <v>214</v>
      </c>
    </row>
    <row r="198" spans="1:4" x14ac:dyDescent="0.25">
      <c r="A198" s="9">
        <v>2021</v>
      </c>
      <c r="B198" s="5" t="s">
        <v>2</v>
      </c>
      <c r="C198" s="5" t="s">
        <v>30</v>
      </c>
      <c r="D198" s="10">
        <v>237</v>
      </c>
    </row>
    <row r="199" spans="1:4" x14ac:dyDescent="0.25">
      <c r="A199" s="9">
        <v>2021</v>
      </c>
      <c r="B199" s="5" t="s">
        <v>3</v>
      </c>
      <c r="C199" s="5" t="s">
        <v>30</v>
      </c>
      <c r="D199" s="10">
        <v>288</v>
      </c>
    </row>
    <row r="200" spans="1:4" x14ac:dyDescent="0.25">
      <c r="A200" s="9">
        <v>2021</v>
      </c>
      <c r="B200" s="5" t="s">
        <v>4</v>
      </c>
      <c r="C200" s="5" t="s">
        <v>30</v>
      </c>
      <c r="D200" s="10">
        <v>317</v>
      </c>
    </row>
    <row r="201" spans="1:4" x14ac:dyDescent="0.25">
      <c r="A201" s="9">
        <v>2021</v>
      </c>
      <c r="B201" s="5" t="s">
        <v>5</v>
      </c>
      <c r="C201" s="5" t="s">
        <v>30</v>
      </c>
      <c r="D201" s="10">
        <v>262</v>
      </c>
    </row>
    <row r="202" spans="1:4" x14ac:dyDescent="0.25">
      <c r="A202" s="9">
        <v>2021</v>
      </c>
      <c r="B202" s="5" t="s">
        <v>6</v>
      </c>
      <c r="C202" s="5" t="s">
        <v>30</v>
      </c>
      <c r="D202" s="10">
        <v>270</v>
      </c>
    </row>
    <row r="203" spans="1:4" x14ac:dyDescent="0.25">
      <c r="A203" s="9">
        <v>2021</v>
      </c>
      <c r="B203" s="5" t="s">
        <v>7</v>
      </c>
      <c r="C203" s="5" t="s">
        <v>30</v>
      </c>
      <c r="D203" s="10">
        <v>166</v>
      </c>
    </row>
    <row r="204" spans="1:4" x14ac:dyDescent="0.25">
      <c r="A204" s="9">
        <v>2021</v>
      </c>
      <c r="B204" s="5" t="s">
        <v>8</v>
      </c>
      <c r="C204" s="5" t="s">
        <v>30</v>
      </c>
      <c r="D204" s="10">
        <v>403</v>
      </c>
    </row>
    <row r="205" spans="1:4" x14ac:dyDescent="0.25">
      <c r="A205" s="9">
        <v>2021</v>
      </c>
      <c r="B205" s="5" t="s">
        <v>9</v>
      </c>
      <c r="C205" s="5" t="s">
        <v>30</v>
      </c>
      <c r="D205" s="10">
        <v>269</v>
      </c>
    </row>
    <row r="206" spans="1:4" x14ac:dyDescent="0.25">
      <c r="A206" s="9">
        <v>2021</v>
      </c>
      <c r="B206" s="5" t="s">
        <v>10</v>
      </c>
      <c r="C206" s="5" t="s">
        <v>30</v>
      </c>
      <c r="D206" s="10">
        <v>249</v>
      </c>
    </row>
    <row r="207" spans="1:4" x14ac:dyDescent="0.25">
      <c r="A207" s="9">
        <v>2021</v>
      </c>
      <c r="B207" s="5" t="s">
        <v>11</v>
      </c>
      <c r="C207" s="5" t="s">
        <v>30</v>
      </c>
      <c r="D207" s="10">
        <v>179</v>
      </c>
    </row>
    <row r="208" spans="1:4" x14ac:dyDescent="0.25">
      <c r="A208" s="9">
        <v>2022</v>
      </c>
      <c r="B208" s="5" t="s">
        <v>0</v>
      </c>
      <c r="C208" s="5" t="s">
        <v>30</v>
      </c>
      <c r="D208" s="10">
        <v>205</v>
      </c>
    </row>
    <row r="209" spans="1:4" x14ac:dyDescent="0.25">
      <c r="A209" s="9">
        <v>2022</v>
      </c>
      <c r="B209" s="5" t="s">
        <v>1</v>
      </c>
      <c r="C209" s="5" t="s">
        <v>30</v>
      </c>
      <c r="D209" s="10">
        <v>257</v>
      </c>
    </row>
    <row r="210" spans="1:4" x14ac:dyDescent="0.25">
      <c r="A210" s="9">
        <v>2022</v>
      </c>
      <c r="B210" s="5" t="s">
        <v>2</v>
      </c>
      <c r="C210" s="5" t="s">
        <v>30</v>
      </c>
      <c r="D210" s="10">
        <v>321</v>
      </c>
    </row>
    <row r="211" spans="1:4" x14ac:dyDescent="0.25">
      <c r="A211" s="9">
        <v>2022</v>
      </c>
      <c r="B211" s="5" t="s">
        <v>3</v>
      </c>
      <c r="C211" s="5" t="s">
        <v>30</v>
      </c>
      <c r="D211" s="10">
        <v>431</v>
      </c>
    </row>
    <row r="212" spans="1:4" x14ac:dyDescent="0.25">
      <c r="A212" s="9">
        <v>2022</v>
      </c>
      <c r="B212" s="5" t="s">
        <v>4</v>
      </c>
      <c r="C212" s="5" t="s">
        <v>30</v>
      </c>
      <c r="D212" s="10">
        <v>210</v>
      </c>
    </row>
    <row r="213" spans="1:4" x14ac:dyDescent="0.25">
      <c r="A213" s="9">
        <v>2022</v>
      </c>
      <c r="B213" s="5" t="s">
        <v>5</v>
      </c>
      <c r="C213" s="5" t="s">
        <v>30</v>
      </c>
      <c r="D213" s="10">
        <v>505</v>
      </c>
    </row>
    <row r="214" spans="1:4" x14ac:dyDescent="0.25">
      <c r="A214" s="9">
        <v>2022</v>
      </c>
      <c r="B214" s="5" t="s">
        <v>6</v>
      </c>
      <c r="C214" s="5" t="s">
        <v>30</v>
      </c>
      <c r="D214" s="10">
        <v>305</v>
      </c>
    </row>
    <row r="215" spans="1:4" x14ac:dyDescent="0.25">
      <c r="A215" s="9">
        <v>2022</v>
      </c>
      <c r="B215" s="5" t="s">
        <v>7</v>
      </c>
      <c r="C215" s="5" t="s">
        <v>30</v>
      </c>
      <c r="D215" s="10">
        <v>260</v>
      </c>
    </row>
    <row r="216" spans="1:4" x14ac:dyDescent="0.25">
      <c r="A216" s="9">
        <v>2022</v>
      </c>
      <c r="B216" s="5" t="s">
        <v>8</v>
      </c>
      <c r="C216" s="5" t="s">
        <v>30</v>
      </c>
      <c r="D216" s="10">
        <v>411</v>
      </c>
    </row>
    <row r="217" spans="1:4" x14ac:dyDescent="0.25">
      <c r="A217" s="9">
        <v>2022</v>
      </c>
      <c r="B217" s="5" t="s">
        <v>9</v>
      </c>
      <c r="C217" s="5" t="s">
        <v>30</v>
      </c>
      <c r="D217" s="10">
        <v>222</v>
      </c>
    </row>
    <row r="218" spans="1:4" x14ac:dyDescent="0.25">
      <c r="A218" s="9">
        <v>2022</v>
      </c>
      <c r="B218" s="5" t="s">
        <v>10</v>
      </c>
      <c r="C218" s="5" t="s">
        <v>30</v>
      </c>
      <c r="D218" s="10">
        <v>394</v>
      </c>
    </row>
    <row r="219" spans="1:4" x14ac:dyDescent="0.25">
      <c r="A219" s="9">
        <v>2022</v>
      </c>
      <c r="B219" s="5" t="s">
        <v>11</v>
      </c>
      <c r="C219" s="5" t="s">
        <v>30</v>
      </c>
      <c r="D219" s="10">
        <v>262</v>
      </c>
    </row>
    <row r="220" spans="1:4" x14ac:dyDescent="0.25">
      <c r="A220" s="9">
        <v>2023</v>
      </c>
      <c r="B220" s="5" t="s">
        <v>0</v>
      </c>
      <c r="C220" s="5" t="s">
        <v>30</v>
      </c>
      <c r="D220" s="10">
        <v>281</v>
      </c>
    </row>
    <row r="221" spans="1:4" x14ac:dyDescent="0.25">
      <c r="A221" s="9">
        <v>2023</v>
      </c>
      <c r="B221" s="5" t="s">
        <v>1</v>
      </c>
      <c r="C221" s="5" t="s">
        <v>30</v>
      </c>
      <c r="D221" s="10">
        <v>375</v>
      </c>
    </row>
    <row r="222" spans="1:4" x14ac:dyDescent="0.25">
      <c r="A222" s="9">
        <v>2023</v>
      </c>
      <c r="B222" s="5" t="s">
        <v>2</v>
      </c>
      <c r="C222" s="5" t="s">
        <v>30</v>
      </c>
      <c r="D222" s="10">
        <v>428</v>
      </c>
    </row>
    <row r="223" spans="1:4" x14ac:dyDescent="0.25">
      <c r="A223" s="9">
        <v>2023</v>
      </c>
      <c r="B223" s="5" t="s">
        <v>3</v>
      </c>
      <c r="C223" s="5" t="s">
        <v>30</v>
      </c>
      <c r="D223" s="10">
        <v>555</v>
      </c>
    </row>
    <row r="224" spans="1:4" x14ac:dyDescent="0.25">
      <c r="A224" s="9">
        <v>2023</v>
      </c>
      <c r="B224" s="5" t="s">
        <v>4</v>
      </c>
      <c r="C224" s="5" t="s">
        <v>30</v>
      </c>
      <c r="D224" s="10">
        <v>235</v>
      </c>
    </row>
    <row r="225" spans="1:4" x14ac:dyDescent="0.25">
      <c r="A225" s="9">
        <v>2023</v>
      </c>
      <c r="B225" s="5" t="s">
        <v>5</v>
      </c>
      <c r="C225" s="5" t="s">
        <v>30</v>
      </c>
      <c r="D225" s="10">
        <v>244</v>
      </c>
    </row>
    <row r="226" spans="1:4" x14ac:dyDescent="0.25">
      <c r="A226" s="9">
        <v>2023</v>
      </c>
      <c r="B226" s="5" t="s">
        <v>6</v>
      </c>
      <c r="C226" s="5" t="s">
        <v>30</v>
      </c>
      <c r="D226" s="10">
        <v>261</v>
      </c>
    </row>
    <row r="227" spans="1:4" x14ac:dyDescent="0.25">
      <c r="A227" s="9">
        <v>2023</v>
      </c>
      <c r="B227" s="5" t="s">
        <v>7</v>
      </c>
      <c r="C227" s="5" t="s">
        <v>30</v>
      </c>
      <c r="D227" s="10">
        <v>303</v>
      </c>
    </row>
    <row r="228" spans="1:4" x14ac:dyDescent="0.25">
      <c r="A228" s="9">
        <v>2023</v>
      </c>
      <c r="B228" s="5" t="s">
        <v>8</v>
      </c>
      <c r="C228" s="5" t="s">
        <v>30</v>
      </c>
      <c r="D228" s="10">
        <v>226</v>
      </c>
    </row>
    <row r="229" spans="1:4" x14ac:dyDescent="0.25">
      <c r="A229" s="9">
        <v>2023</v>
      </c>
      <c r="B229" s="5" t="s">
        <v>9</v>
      </c>
      <c r="C229" s="5" t="s">
        <v>30</v>
      </c>
      <c r="D229" s="10">
        <v>423</v>
      </c>
    </row>
    <row r="230" spans="1:4" x14ac:dyDescent="0.25">
      <c r="A230" s="9">
        <v>2023</v>
      </c>
      <c r="B230" s="5" t="s">
        <v>10</v>
      </c>
      <c r="C230" s="5" t="s">
        <v>30</v>
      </c>
      <c r="D230" s="10">
        <v>444</v>
      </c>
    </row>
    <row r="231" spans="1:4" ht="15.75" thickBot="1" x14ac:dyDescent="0.3">
      <c r="A231" s="21">
        <v>2023</v>
      </c>
      <c r="B231" s="22" t="s">
        <v>11</v>
      </c>
      <c r="C231" s="22" t="s">
        <v>30</v>
      </c>
      <c r="D231" s="31">
        <v>434</v>
      </c>
    </row>
    <row r="232" spans="1:4" x14ac:dyDescent="0.25">
      <c r="A232" s="101">
        <v>2024</v>
      </c>
      <c r="B232" s="7" t="s">
        <v>0</v>
      </c>
      <c r="C232" s="7" t="s">
        <v>30</v>
      </c>
      <c r="D232" s="8">
        <v>153</v>
      </c>
    </row>
    <row r="233" spans="1:4" x14ac:dyDescent="0.25">
      <c r="A233" s="127">
        <v>2024</v>
      </c>
      <c r="B233" s="5" t="s">
        <v>1</v>
      </c>
      <c r="C233" s="5" t="s">
        <v>30</v>
      </c>
      <c r="D233" s="10">
        <v>236</v>
      </c>
    </row>
    <row r="234" spans="1:4" x14ac:dyDescent="0.25">
      <c r="A234" s="127">
        <v>2024</v>
      </c>
      <c r="B234" s="5" t="s">
        <v>2</v>
      </c>
      <c r="C234" s="5" t="s">
        <v>30</v>
      </c>
      <c r="D234" s="10">
        <v>322</v>
      </c>
    </row>
    <row r="235" spans="1:4" x14ac:dyDescent="0.25">
      <c r="A235" s="127">
        <v>2024</v>
      </c>
      <c r="B235" s="5" t="s">
        <v>3</v>
      </c>
      <c r="C235" s="5" t="s">
        <v>30</v>
      </c>
      <c r="D235" s="10">
        <v>419</v>
      </c>
    </row>
    <row r="236" spans="1:4" x14ac:dyDescent="0.25">
      <c r="A236" s="127">
        <v>2024</v>
      </c>
      <c r="B236" s="5" t="s">
        <v>4</v>
      </c>
      <c r="C236" s="5" t="s">
        <v>30</v>
      </c>
      <c r="D236" s="10">
        <v>427</v>
      </c>
    </row>
    <row r="237" spans="1:4" x14ac:dyDescent="0.25">
      <c r="A237" s="127">
        <v>2024</v>
      </c>
      <c r="B237" s="5" t="s">
        <v>5</v>
      </c>
      <c r="C237" s="5" t="s">
        <v>30</v>
      </c>
      <c r="D237" s="10">
        <v>276</v>
      </c>
    </row>
    <row r="238" spans="1:4" x14ac:dyDescent="0.25">
      <c r="A238" s="127">
        <v>2024</v>
      </c>
      <c r="B238" s="5" t="s">
        <v>6</v>
      </c>
      <c r="C238" s="5" t="s">
        <v>30</v>
      </c>
      <c r="D238" s="10">
        <v>376</v>
      </c>
    </row>
    <row r="239" spans="1:4" x14ac:dyDescent="0.25">
      <c r="A239" s="127">
        <v>2024</v>
      </c>
      <c r="B239" s="5" t="s">
        <v>7</v>
      </c>
      <c r="C239" s="5" t="s">
        <v>30</v>
      </c>
      <c r="D239" s="10">
        <v>121</v>
      </c>
    </row>
    <row r="240" spans="1:4" x14ac:dyDescent="0.25">
      <c r="A240" s="127">
        <v>2024</v>
      </c>
      <c r="B240" s="5" t="s">
        <v>8</v>
      </c>
      <c r="C240" s="5" t="s">
        <v>30</v>
      </c>
      <c r="D240" s="10">
        <v>198</v>
      </c>
    </row>
    <row r="241" spans="1:4" x14ac:dyDescent="0.25">
      <c r="A241" s="127">
        <v>2024</v>
      </c>
      <c r="B241" s="5" t="s">
        <v>9</v>
      </c>
      <c r="C241" s="5" t="s">
        <v>30</v>
      </c>
      <c r="D241" s="10">
        <v>469</v>
      </c>
    </row>
    <row r="242" spans="1:4" x14ac:dyDescent="0.25">
      <c r="A242" s="127">
        <v>2024</v>
      </c>
      <c r="B242" s="5" t="s">
        <v>10</v>
      </c>
      <c r="C242" s="5" t="s">
        <v>30</v>
      </c>
      <c r="D242" s="10">
        <v>227</v>
      </c>
    </row>
    <row r="243" spans="1:4" ht="15.75" thickBot="1" x14ac:dyDescent="0.3">
      <c r="A243" s="129">
        <v>2024</v>
      </c>
      <c r="B243" s="11" t="s">
        <v>11</v>
      </c>
      <c r="C243" s="11" t="s">
        <v>30</v>
      </c>
      <c r="D243" s="12">
        <v>249</v>
      </c>
    </row>
    <row r="244" spans="1:4" x14ac:dyDescent="0.25">
      <c r="A244" s="6">
        <v>2021</v>
      </c>
      <c r="B244" s="7" t="s">
        <v>0</v>
      </c>
      <c r="C244" s="7" t="s">
        <v>32</v>
      </c>
      <c r="D244" s="8">
        <v>2089</v>
      </c>
    </row>
    <row r="245" spans="1:4" x14ac:dyDescent="0.25">
      <c r="A245" s="9">
        <v>2021</v>
      </c>
      <c r="B245" s="5" t="s">
        <v>1</v>
      </c>
      <c r="C245" s="5" t="s">
        <v>32</v>
      </c>
      <c r="D245" s="10">
        <v>2176</v>
      </c>
    </row>
    <row r="246" spans="1:4" x14ac:dyDescent="0.25">
      <c r="A246" s="9">
        <v>2021</v>
      </c>
      <c r="B246" s="5" t="s">
        <v>2</v>
      </c>
      <c r="C246" s="5" t="s">
        <v>32</v>
      </c>
      <c r="D246" s="10">
        <v>2265</v>
      </c>
    </row>
    <row r="247" spans="1:4" x14ac:dyDescent="0.25">
      <c r="A247" s="9">
        <v>2021</v>
      </c>
      <c r="B247" s="5" t="s">
        <v>3</v>
      </c>
      <c r="C247" s="5" t="s">
        <v>32</v>
      </c>
      <c r="D247" s="10">
        <v>2113</v>
      </c>
    </row>
    <row r="248" spans="1:4" x14ac:dyDescent="0.25">
      <c r="A248" s="9">
        <v>2021</v>
      </c>
      <c r="B248" s="5" t="s">
        <v>4</v>
      </c>
      <c r="C248" s="5" t="s">
        <v>32</v>
      </c>
      <c r="D248" s="10">
        <v>2199</v>
      </c>
    </row>
    <row r="249" spans="1:4" x14ac:dyDescent="0.25">
      <c r="A249" s="9">
        <v>2021</v>
      </c>
      <c r="B249" s="5" t="s">
        <v>5</v>
      </c>
      <c r="C249" s="5" t="s">
        <v>32</v>
      </c>
      <c r="D249" s="10">
        <v>2244</v>
      </c>
    </row>
    <row r="250" spans="1:4" x14ac:dyDescent="0.25">
      <c r="A250" s="9">
        <v>2021</v>
      </c>
      <c r="B250" s="5" t="s">
        <v>6</v>
      </c>
      <c r="C250" s="5" t="s">
        <v>32</v>
      </c>
      <c r="D250" s="10">
        <v>2239</v>
      </c>
    </row>
    <row r="251" spans="1:4" x14ac:dyDescent="0.25">
      <c r="A251" s="9">
        <v>2021</v>
      </c>
      <c r="B251" s="5" t="s">
        <v>7</v>
      </c>
      <c r="C251" s="5" t="s">
        <v>32</v>
      </c>
      <c r="D251" s="10">
        <v>1777</v>
      </c>
    </row>
    <row r="252" spans="1:4" x14ac:dyDescent="0.25">
      <c r="A252" s="9">
        <v>2021</v>
      </c>
      <c r="B252" s="5" t="s">
        <v>8</v>
      </c>
      <c r="C252" s="5" t="s">
        <v>32</v>
      </c>
      <c r="D252" s="10">
        <v>2071</v>
      </c>
    </row>
    <row r="253" spans="1:4" x14ac:dyDescent="0.25">
      <c r="A253" s="9">
        <v>2021</v>
      </c>
      <c r="B253" s="5" t="s">
        <v>9</v>
      </c>
      <c r="C253" s="5" t="s">
        <v>32</v>
      </c>
      <c r="D253" s="10">
        <v>2015</v>
      </c>
    </row>
    <row r="254" spans="1:4" x14ac:dyDescent="0.25">
      <c r="A254" s="9">
        <v>2021</v>
      </c>
      <c r="B254" s="5" t="s">
        <v>10</v>
      </c>
      <c r="C254" s="5" t="s">
        <v>32</v>
      </c>
      <c r="D254" s="10">
        <v>2190</v>
      </c>
    </row>
    <row r="255" spans="1:4" x14ac:dyDescent="0.25">
      <c r="A255" s="9">
        <v>2021</v>
      </c>
      <c r="B255" s="5" t="s">
        <v>11</v>
      </c>
      <c r="C255" s="5" t="s">
        <v>32</v>
      </c>
      <c r="D255" s="10">
        <v>1949</v>
      </c>
    </row>
    <row r="256" spans="1:4" x14ac:dyDescent="0.25">
      <c r="A256" s="9">
        <v>2022</v>
      </c>
      <c r="B256" s="5" t="s">
        <v>0</v>
      </c>
      <c r="C256" s="5" t="s">
        <v>32</v>
      </c>
      <c r="D256" s="10">
        <v>1650</v>
      </c>
    </row>
    <row r="257" spans="1:4" x14ac:dyDescent="0.25">
      <c r="A257" s="9">
        <v>2022</v>
      </c>
      <c r="B257" s="5" t="s">
        <v>1</v>
      </c>
      <c r="C257" s="5" t="s">
        <v>32</v>
      </c>
      <c r="D257" s="10">
        <v>1686</v>
      </c>
    </row>
    <row r="258" spans="1:4" x14ac:dyDescent="0.25">
      <c r="A258" s="9">
        <v>2022</v>
      </c>
      <c r="B258" s="5" t="s">
        <v>2</v>
      </c>
      <c r="C258" s="5" t="s">
        <v>32</v>
      </c>
      <c r="D258" s="10">
        <v>1765</v>
      </c>
    </row>
    <row r="259" spans="1:4" x14ac:dyDescent="0.25">
      <c r="A259" s="9">
        <v>2022</v>
      </c>
      <c r="B259" s="5" t="s">
        <v>3</v>
      </c>
      <c r="C259" s="5" t="s">
        <v>32</v>
      </c>
      <c r="D259" s="10">
        <v>1434</v>
      </c>
    </row>
    <row r="260" spans="1:4" x14ac:dyDescent="0.25">
      <c r="A260" s="9">
        <v>2022</v>
      </c>
      <c r="B260" s="5" t="s">
        <v>4</v>
      </c>
      <c r="C260" s="5" t="s">
        <v>32</v>
      </c>
      <c r="D260" s="10">
        <v>1723</v>
      </c>
    </row>
    <row r="261" spans="1:4" x14ac:dyDescent="0.25">
      <c r="A261" s="9">
        <v>2022</v>
      </c>
      <c r="B261" s="5" t="s">
        <v>5</v>
      </c>
      <c r="C261" s="5" t="s">
        <v>32</v>
      </c>
      <c r="D261" s="10">
        <v>1563</v>
      </c>
    </row>
    <row r="262" spans="1:4" x14ac:dyDescent="0.25">
      <c r="A262" s="9">
        <v>2022</v>
      </c>
      <c r="B262" s="5" t="s">
        <v>6</v>
      </c>
      <c r="C262" s="5" t="s">
        <v>32</v>
      </c>
      <c r="D262" s="10">
        <v>1456</v>
      </c>
    </row>
    <row r="263" spans="1:4" x14ac:dyDescent="0.25">
      <c r="A263" s="9">
        <v>2022</v>
      </c>
      <c r="B263" s="5" t="s">
        <v>7</v>
      </c>
      <c r="C263" s="5" t="s">
        <v>32</v>
      </c>
      <c r="D263" s="10">
        <v>1436</v>
      </c>
    </row>
    <row r="264" spans="1:4" x14ac:dyDescent="0.25">
      <c r="A264" s="9">
        <v>2022</v>
      </c>
      <c r="B264" s="5" t="s">
        <v>8</v>
      </c>
      <c r="C264" s="5" t="s">
        <v>32</v>
      </c>
      <c r="D264" s="10">
        <v>1467</v>
      </c>
    </row>
    <row r="265" spans="1:4" x14ac:dyDescent="0.25">
      <c r="A265" s="9">
        <v>2022</v>
      </c>
      <c r="B265" s="5" t="s">
        <v>9</v>
      </c>
      <c r="C265" s="5" t="s">
        <v>32</v>
      </c>
      <c r="D265" s="10">
        <v>1503</v>
      </c>
    </row>
    <row r="266" spans="1:4" x14ac:dyDescent="0.25">
      <c r="A266" s="9">
        <v>2022</v>
      </c>
      <c r="B266" s="5" t="s">
        <v>10</v>
      </c>
      <c r="C266" s="5" t="s">
        <v>32</v>
      </c>
      <c r="D266" s="10">
        <v>1533</v>
      </c>
    </row>
    <row r="267" spans="1:4" x14ac:dyDescent="0.25">
      <c r="A267" s="9">
        <v>2022</v>
      </c>
      <c r="B267" s="5" t="s">
        <v>11</v>
      </c>
      <c r="C267" s="5" t="s">
        <v>32</v>
      </c>
      <c r="D267" s="10">
        <v>1395</v>
      </c>
    </row>
    <row r="268" spans="1:4" x14ac:dyDescent="0.25">
      <c r="A268" s="9">
        <v>2023</v>
      </c>
      <c r="B268" s="5" t="s">
        <v>0</v>
      </c>
      <c r="C268" s="5" t="s">
        <v>32</v>
      </c>
      <c r="D268" s="10">
        <v>1330</v>
      </c>
    </row>
    <row r="269" spans="1:4" x14ac:dyDescent="0.25">
      <c r="A269" s="9">
        <v>2023</v>
      </c>
      <c r="B269" s="5" t="s">
        <v>1</v>
      </c>
      <c r="C269" s="5" t="s">
        <v>32</v>
      </c>
      <c r="D269" s="10">
        <v>1224</v>
      </c>
    </row>
    <row r="270" spans="1:4" x14ac:dyDescent="0.25">
      <c r="A270" s="9">
        <v>2023</v>
      </c>
      <c r="B270" s="5" t="s">
        <v>2</v>
      </c>
      <c r="C270" s="5" t="s">
        <v>32</v>
      </c>
      <c r="D270" s="10">
        <v>1301</v>
      </c>
    </row>
    <row r="271" spans="1:4" x14ac:dyDescent="0.25">
      <c r="A271" s="9">
        <v>2023</v>
      </c>
      <c r="B271" s="5" t="s">
        <v>3</v>
      </c>
      <c r="C271" s="5" t="s">
        <v>32</v>
      </c>
      <c r="D271" s="10">
        <v>1025</v>
      </c>
    </row>
    <row r="272" spans="1:4" x14ac:dyDescent="0.25">
      <c r="A272" s="9">
        <v>2023</v>
      </c>
      <c r="B272" s="5" t="s">
        <v>4</v>
      </c>
      <c r="C272" s="5" t="s">
        <v>32</v>
      </c>
      <c r="D272" s="10">
        <v>1210</v>
      </c>
    </row>
    <row r="273" spans="1:4" x14ac:dyDescent="0.25">
      <c r="A273" s="9">
        <v>2023</v>
      </c>
      <c r="B273" s="5" t="s">
        <v>5</v>
      </c>
      <c r="C273" s="5" t="s">
        <v>32</v>
      </c>
      <c r="D273" s="10">
        <v>1549</v>
      </c>
    </row>
    <row r="274" spans="1:4" x14ac:dyDescent="0.25">
      <c r="A274" s="9">
        <v>2023</v>
      </c>
      <c r="B274" s="5" t="s">
        <v>6</v>
      </c>
      <c r="C274" s="5" t="s">
        <v>32</v>
      </c>
      <c r="D274" s="10">
        <v>1869</v>
      </c>
    </row>
    <row r="275" spans="1:4" x14ac:dyDescent="0.25">
      <c r="A275" s="9">
        <v>2023</v>
      </c>
      <c r="B275" s="5" t="s">
        <v>7</v>
      </c>
      <c r="C275" s="5" t="s">
        <v>32</v>
      </c>
      <c r="D275" s="10">
        <v>1977</v>
      </c>
    </row>
    <row r="276" spans="1:4" x14ac:dyDescent="0.25">
      <c r="A276" s="9">
        <v>2023</v>
      </c>
      <c r="B276" s="5" t="s">
        <v>8</v>
      </c>
      <c r="C276" s="5" t="s">
        <v>32</v>
      </c>
      <c r="D276" s="10">
        <v>2408</v>
      </c>
    </row>
    <row r="277" spans="1:4" x14ac:dyDescent="0.25">
      <c r="A277" s="9">
        <v>2023</v>
      </c>
      <c r="B277" s="5" t="s">
        <v>9</v>
      </c>
      <c r="C277" s="5" t="s">
        <v>32</v>
      </c>
      <c r="D277" s="10">
        <v>2582</v>
      </c>
    </row>
    <row r="278" spans="1:4" x14ac:dyDescent="0.25">
      <c r="A278" s="9">
        <v>2023</v>
      </c>
      <c r="B278" s="5" t="s">
        <v>10</v>
      </c>
      <c r="C278" s="5" t="s">
        <v>32</v>
      </c>
      <c r="D278" s="10">
        <v>2561</v>
      </c>
    </row>
    <row r="279" spans="1:4" ht="15.75" thickBot="1" x14ac:dyDescent="0.3">
      <c r="A279" s="21">
        <v>2023</v>
      </c>
      <c r="B279" s="22" t="s">
        <v>11</v>
      </c>
      <c r="C279" s="11" t="s">
        <v>32</v>
      </c>
      <c r="D279" s="31">
        <v>2049</v>
      </c>
    </row>
    <row r="280" spans="1:4" x14ac:dyDescent="0.25">
      <c r="A280" s="101">
        <v>2024</v>
      </c>
      <c r="B280" s="7" t="s">
        <v>0</v>
      </c>
      <c r="C280" s="7" t="s">
        <v>32</v>
      </c>
      <c r="D280" s="8">
        <v>2331</v>
      </c>
    </row>
    <row r="281" spans="1:4" x14ac:dyDescent="0.25">
      <c r="A281" s="127">
        <v>2024</v>
      </c>
      <c r="B281" s="5" t="s">
        <v>1</v>
      </c>
      <c r="C281" s="5" t="s">
        <v>32</v>
      </c>
      <c r="D281" s="10">
        <v>2081</v>
      </c>
    </row>
    <row r="282" spans="1:4" x14ac:dyDescent="0.25">
      <c r="A282" s="127">
        <v>2024</v>
      </c>
      <c r="B282" s="5" t="s">
        <v>2</v>
      </c>
      <c r="C282" s="5" t="s">
        <v>32</v>
      </c>
      <c r="D282" s="10">
        <v>1800</v>
      </c>
    </row>
    <row r="283" spans="1:4" x14ac:dyDescent="0.25">
      <c r="A283" s="127">
        <v>2024</v>
      </c>
      <c r="B283" s="5" t="s">
        <v>3</v>
      </c>
      <c r="C283" s="5" t="s">
        <v>32</v>
      </c>
      <c r="D283" s="10">
        <v>1942</v>
      </c>
    </row>
    <row r="284" spans="1:4" x14ac:dyDescent="0.25">
      <c r="A284" s="127">
        <v>2024</v>
      </c>
      <c r="B284" s="5" t="s">
        <v>4</v>
      </c>
      <c r="C284" s="5" t="s">
        <v>32</v>
      </c>
      <c r="D284" s="10">
        <v>2045</v>
      </c>
    </row>
    <row r="285" spans="1:4" x14ac:dyDescent="0.25">
      <c r="A285" s="127">
        <v>2024</v>
      </c>
      <c r="B285" s="5" t="s">
        <v>5</v>
      </c>
      <c r="C285" s="5" t="s">
        <v>32</v>
      </c>
      <c r="D285" s="10">
        <v>1996</v>
      </c>
    </row>
    <row r="286" spans="1:4" x14ac:dyDescent="0.25">
      <c r="A286" s="127">
        <v>2024</v>
      </c>
      <c r="B286" s="5" t="s">
        <v>6</v>
      </c>
      <c r="C286" s="5" t="s">
        <v>32</v>
      </c>
      <c r="D286" s="10">
        <v>1959</v>
      </c>
    </row>
    <row r="287" spans="1:4" x14ac:dyDescent="0.25">
      <c r="A287" s="127">
        <v>2024</v>
      </c>
      <c r="B287" s="5" t="s">
        <v>7</v>
      </c>
      <c r="C287" s="5" t="s">
        <v>32</v>
      </c>
      <c r="D287" s="10">
        <v>1626</v>
      </c>
    </row>
    <row r="288" spans="1:4" x14ac:dyDescent="0.25">
      <c r="A288" s="127">
        <v>2024</v>
      </c>
      <c r="B288" s="5" t="s">
        <v>8</v>
      </c>
      <c r="C288" s="5" t="s">
        <v>32</v>
      </c>
      <c r="D288" s="10">
        <v>2045</v>
      </c>
    </row>
    <row r="289" spans="1:5" x14ac:dyDescent="0.25">
      <c r="A289" s="127">
        <v>2024</v>
      </c>
      <c r="B289" s="5" t="s">
        <v>9</v>
      </c>
      <c r="C289" s="5" t="s">
        <v>32</v>
      </c>
      <c r="D289" s="10">
        <v>2203</v>
      </c>
    </row>
    <row r="290" spans="1:5" x14ac:dyDescent="0.25">
      <c r="A290" s="127">
        <v>2024</v>
      </c>
      <c r="B290" s="5" t="s">
        <v>10</v>
      </c>
      <c r="C290" s="5" t="s">
        <v>32</v>
      </c>
      <c r="D290" s="10">
        <v>1887</v>
      </c>
    </row>
    <row r="291" spans="1:5" ht="15.75" thickBot="1" x14ac:dyDescent="0.3">
      <c r="A291" s="129">
        <v>2024</v>
      </c>
      <c r="B291" s="11" t="s">
        <v>11</v>
      </c>
      <c r="C291" s="11" t="s">
        <v>32</v>
      </c>
      <c r="D291" s="12">
        <v>1858</v>
      </c>
    </row>
    <row r="292" spans="1:5" x14ac:dyDescent="0.25">
      <c r="A292" s="193">
        <v>2009</v>
      </c>
      <c r="B292" s="132" t="s">
        <v>25</v>
      </c>
      <c r="C292" s="133" t="s">
        <v>32</v>
      </c>
      <c r="D292" s="194">
        <v>16255</v>
      </c>
    </row>
    <row r="293" spans="1:5" x14ac:dyDescent="0.25">
      <c r="A293" s="9">
        <v>2010</v>
      </c>
      <c r="B293" s="23" t="s">
        <v>25</v>
      </c>
      <c r="C293" s="5" t="s">
        <v>32</v>
      </c>
      <c r="D293" s="19">
        <v>16937</v>
      </c>
    </row>
    <row r="294" spans="1:5" x14ac:dyDescent="0.25">
      <c r="A294" s="9">
        <v>2011</v>
      </c>
      <c r="B294" s="23" t="s">
        <v>25</v>
      </c>
      <c r="C294" s="5" t="s">
        <v>32</v>
      </c>
      <c r="D294" s="19">
        <v>18488</v>
      </c>
    </row>
    <row r="295" spans="1:5" x14ac:dyDescent="0.25">
      <c r="A295" s="9">
        <v>2012</v>
      </c>
      <c r="B295" s="23" t="s">
        <v>25</v>
      </c>
      <c r="C295" s="5" t="s">
        <v>32</v>
      </c>
      <c r="D295" s="19">
        <v>18840</v>
      </c>
    </row>
    <row r="296" spans="1:5" x14ac:dyDescent="0.25">
      <c r="A296" s="9">
        <v>2013</v>
      </c>
      <c r="B296" s="23" t="s">
        <v>25</v>
      </c>
      <c r="C296" s="5" t="s">
        <v>32</v>
      </c>
      <c r="D296" s="19">
        <v>18717</v>
      </c>
    </row>
    <row r="297" spans="1:5" x14ac:dyDescent="0.25">
      <c r="A297" s="9">
        <v>2014</v>
      </c>
      <c r="B297" s="23" t="s">
        <v>25</v>
      </c>
      <c r="C297" s="5" t="s">
        <v>32</v>
      </c>
      <c r="D297" s="19">
        <v>17405</v>
      </c>
    </row>
    <row r="298" spans="1:5" x14ac:dyDescent="0.25">
      <c r="A298" s="9">
        <v>2015</v>
      </c>
      <c r="B298" s="23" t="s">
        <v>25</v>
      </c>
      <c r="C298" s="5" t="s">
        <v>32</v>
      </c>
      <c r="D298" s="19">
        <v>18973</v>
      </c>
    </row>
    <row r="299" spans="1:5" x14ac:dyDescent="0.25">
      <c r="A299" s="9">
        <v>2016</v>
      </c>
      <c r="B299" s="23" t="s">
        <v>25</v>
      </c>
      <c r="C299" s="5" t="s">
        <v>32</v>
      </c>
      <c r="D299" s="19">
        <v>22675</v>
      </c>
    </row>
    <row r="300" spans="1:5" x14ac:dyDescent="0.25">
      <c r="A300" s="9">
        <v>2017</v>
      </c>
      <c r="B300" s="23" t="s">
        <v>25</v>
      </c>
      <c r="C300" s="5" t="s">
        <v>32</v>
      </c>
      <c r="D300" s="19">
        <v>25953</v>
      </c>
    </row>
    <row r="301" spans="1:5" x14ac:dyDescent="0.25">
      <c r="A301" s="9">
        <v>2018</v>
      </c>
      <c r="B301" s="23" t="s">
        <v>25</v>
      </c>
      <c r="C301" s="5" t="s">
        <v>32</v>
      </c>
      <c r="D301" s="19">
        <v>26933</v>
      </c>
    </row>
    <row r="302" spans="1:5" x14ac:dyDescent="0.25">
      <c r="A302" s="9">
        <v>2019</v>
      </c>
      <c r="B302" s="23" t="s">
        <v>25</v>
      </c>
      <c r="C302" s="5" t="s">
        <v>32</v>
      </c>
      <c r="D302" s="19">
        <v>30691</v>
      </c>
    </row>
    <row r="303" spans="1:5" ht="15.75" thickBot="1" x14ac:dyDescent="0.3">
      <c r="A303" s="129">
        <v>2020</v>
      </c>
      <c r="B303" s="25" t="s">
        <v>25</v>
      </c>
      <c r="C303" s="11" t="s">
        <v>32</v>
      </c>
      <c r="D303" s="26">
        <v>28270</v>
      </c>
    </row>
    <row r="304" spans="1:5" x14ac:dyDescent="0.25">
      <c r="A304" s="193">
        <v>2009</v>
      </c>
      <c r="B304" s="189" t="s">
        <v>25</v>
      </c>
      <c r="C304" s="189" t="s">
        <v>59</v>
      </c>
      <c r="D304" s="194">
        <v>4342</v>
      </c>
      <c r="E304" t="s">
        <v>60</v>
      </c>
    </row>
    <row r="305" spans="1:4" x14ac:dyDescent="0.25">
      <c r="A305" s="9">
        <v>2010</v>
      </c>
      <c r="B305" s="134" t="s">
        <v>25</v>
      </c>
      <c r="C305" s="134" t="s">
        <v>59</v>
      </c>
      <c r="D305" s="19">
        <v>4025</v>
      </c>
    </row>
    <row r="306" spans="1:4" x14ac:dyDescent="0.25">
      <c r="A306" s="9">
        <v>2011</v>
      </c>
      <c r="B306" s="134" t="s">
        <v>25</v>
      </c>
      <c r="C306" s="134" t="s">
        <v>59</v>
      </c>
      <c r="D306" s="19">
        <v>3512</v>
      </c>
    </row>
    <row r="307" spans="1:4" x14ac:dyDescent="0.25">
      <c r="A307" s="9">
        <v>2012</v>
      </c>
      <c r="B307" s="134" t="s">
        <v>25</v>
      </c>
      <c r="C307" s="134" t="s">
        <v>59</v>
      </c>
      <c r="D307" s="19">
        <v>3187</v>
      </c>
    </row>
    <row r="308" spans="1:4" x14ac:dyDescent="0.25">
      <c r="A308" s="9">
        <v>2013</v>
      </c>
      <c r="B308" s="134" t="s">
        <v>25</v>
      </c>
      <c r="C308" s="134" t="s">
        <v>59</v>
      </c>
      <c r="D308" s="19">
        <v>3154</v>
      </c>
    </row>
    <row r="309" spans="1:4" x14ac:dyDescent="0.25">
      <c r="A309" s="9">
        <v>2014</v>
      </c>
      <c r="B309" s="134" t="s">
        <v>25</v>
      </c>
      <c r="C309" s="134" t="s">
        <v>59</v>
      </c>
      <c r="D309" s="19">
        <v>2756</v>
      </c>
    </row>
    <row r="310" spans="1:4" x14ac:dyDescent="0.25">
      <c r="A310" s="9">
        <v>2015</v>
      </c>
      <c r="B310" s="134" t="s">
        <v>25</v>
      </c>
      <c r="C310" s="134" t="s">
        <v>59</v>
      </c>
      <c r="D310" s="19">
        <v>2876</v>
      </c>
    </row>
    <row r="311" spans="1:4" x14ac:dyDescent="0.25">
      <c r="A311" s="9">
        <v>2016</v>
      </c>
      <c r="B311" s="134" t="s">
        <v>25</v>
      </c>
      <c r="C311" s="134" t="s">
        <v>59</v>
      </c>
      <c r="D311" s="19">
        <v>2223</v>
      </c>
    </row>
    <row r="312" spans="1:4" x14ac:dyDescent="0.25">
      <c r="A312" s="9">
        <v>2017</v>
      </c>
      <c r="B312" s="134" t="s">
        <v>25</v>
      </c>
      <c r="C312" s="134" t="s">
        <v>59</v>
      </c>
      <c r="D312" s="19">
        <v>3288</v>
      </c>
    </row>
    <row r="313" spans="1:4" x14ac:dyDescent="0.25">
      <c r="A313" s="9">
        <v>2018</v>
      </c>
      <c r="B313" s="134" t="s">
        <v>25</v>
      </c>
      <c r="C313" s="134" t="s">
        <v>59</v>
      </c>
      <c r="D313" s="19">
        <v>3179</v>
      </c>
    </row>
    <row r="314" spans="1:4" x14ac:dyDescent="0.25">
      <c r="A314" s="9">
        <v>2019</v>
      </c>
      <c r="B314" s="134" t="s">
        <v>25</v>
      </c>
      <c r="C314" s="134" t="s">
        <v>59</v>
      </c>
      <c r="D314" s="19">
        <v>3628</v>
      </c>
    </row>
    <row r="315" spans="1:4" ht="15.75" thickBot="1" x14ac:dyDescent="0.3">
      <c r="A315" s="195">
        <v>2020</v>
      </c>
      <c r="B315" s="135" t="s">
        <v>25</v>
      </c>
      <c r="C315" s="135" t="s">
        <v>59</v>
      </c>
      <c r="D315" s="26">
        <v>3008</v>
      </c>
    </row>
    <row r="316" spans="1:4" x14ac:dyDescent="0.25">
      <c r="A316" s="193">
        <v>2021</v>
      </c>
      <c r="B316" s="133" t="s">
        <v>0</v>
      </c>
      <c r="C316" s="189" t="s">
        <v>59</v>
      </c>
      <c r="D316" s="194">
        <v>246</v>
      </c>
    </row>
    <row r="317" spans="1:4" x14ac:dyDescent="0.25">
      <c r="A317" s="9">
        <v>2021</v>
      </c>
      <c r="B317" s="5" t="s">
        <v>1</v>
      </c>
      <c r="C317" s="134" t="s">
        <v>59</v>
      </c>
      <c r="D317" s="19">
        <v>256</v>
      </c>
    </row>
    <row r="318" spans="1:4" x14ac:dyDescent="0.25">
      <c r="A318" s="9">
        <v>2021</v>
      </c>
      <c r="B318" s="5" t="s">
        <v>2</v>
      </c>
      <c r="C318" s="134" t="s">
        <v>59</v>
      </c>
      <c r="D318" s="19">
        <v>271</v>
      </c>
    </row>
    <row r="319" spans="1:4" x14ac:dyDescent="0.25">
      <c r="A319" s="9">
        <v>2021</v>
      </c>
      <c r="B319" s="5" t="s">
        <v>3</v>
      </c>
      <c r="C319" s="134" t="s">
        <v>59</v>
      </c>
      <c r="D319" s="19">
        <v>214</v>
      </c>
    </row>
    <row r="320" spans="1:4" x14ac:dyDescent="0.25">
      <c r="A320" s="9">
        <v>2021</v>
      </c>
      <c r="B320" s="5" t="s">
        <v>4</v>
      </c>
      <c r="C320" s="134" t="s">
        <v>59</v>
      </c>
      <c r="D320" s="19">
        <v>262</v>
      </c>
    </row>
    <row r="321" spans="1:4" x14ac:dyDescent="0.25">
      <c r="A321" s="9">
        <v>2021</v>
      </c>
      <c r="B321" s="5" t="s">
        <v>5</v>
      </c>
      <c r="C321" s="134" t="s">
        <v>59</v>
      </c>
      <c r="D321" s="19">
        <v>326</v>
      </c>
    </row>
    <row r="322" spans="1:4" x14ac:dyDescent="0.25">
      <c r="A322" s="9">
        <v>2021</v>
      </c>
      <c r="B322" s="5" t="s">
        <v>6</v>
      </c>
      <c r="C322" s="134" t="s">
        <v>59</v>
      </c>
      <c r="D322" s="19">
        <v>207</v>
      </c>
    </row>
    <row r="323" spans="1:4" x14ac:dyDescent="0.25">
      <c r="A323" s="9">
        <v>2021</v>
      </c>
      <c r="B323" s="5" t="s">
        <v>7</v>
      </c>
      <c r="C323" s="134" t="s">
        <v>59</v>
      </c>
      <c r="D323" s="19">
        <v>205</v>
      </c>
    </row>
    <row r="324" spans="1:4" x14ac:dyDescent="0.25">
      <c r="A324" s="9">
        <v>2021</v>
      </c>
      <c r="B324" s="5" t="s">
        <v>8</v>
      </c>
      <c r="C324" s="134" t="s">
        <v>59</v>
      </c>
      <c r="D324" s="19">
        <v>277</v>
      </c>
    </row>
    <row r="325" spans="1:4" x14ac:dyDescent="0.25">
      <c r="A325" s="9">
        <v>2021</v>
      </c>
      <c r="B325" s="5" t="s">
        <v>9</v>
      </c>
      <c r="C325" s="134" t="s">
        <v>59</v>
      </c>
      <c r="D325" s="19">
        <v>248</v>
      </c>
    </row>
    <row r="326" spans="1:4" x14ac:dyDescent="0.25">
      <c r="A326" s="9">
        <v>2021</v>
      </c>
      <c r="B326" s="5" t="s">
        <v>10</v>
      </c>
      <c r="C326" s="134" t="s">
        <v>59</v>
      </c>
      <c r="D326" s="19">
        <v>196</v>
      </c>
    </row>
    <row r="327" spans="1:4" ht="15.75" thickBot="1" x14ac:dyDescent="0.3">
      <c r="A327" s="195">
        <v>2021</v>
      </c>
      <c r="B327" s="11" t="s">
        <v>11</v>
      </c>
      <c r="C327" s="135" t="s">
        <v>59</v>
      </c>
      <c r="D327" s="26">
        <v>252</v>
      </c>
    </row>
    <row r="328" spans="1:4" x14ac:dyDescent="0.25">
      <c r="A328" s="193">
        <v>2022</v>
      </c>
      <c r="B328" s="133" t="s">
        <v>0</v>
      </c>
      <c r="C328" s="189" t="s">
        <v>59</v>
      </c>
      <c r="D328" s="194">
        <v>181</v>
      </c>
    </row>
    <row r="329" spans="1:4" x14ac:dyDescent="0.25">
      <c r="A329" s="9">
        <v>2022</v>
      </c>
      <c r="B329" s="5" t="s">
        <v>1</v>
      </c>
      <c r="C329" s="134" t="s">
        <v>59</v>
      </c>
      <c r="D329" s="19">
        <v>217</v>
      </c>
    </row>
    <row r="330" spans="1:4" x14ac:dyDescent="0.25">
      <c r="A330" s="9">
        <v>2022</v>
      </c>
      <c r="B330" s="5" t="s">
        <v>2</v>
      </c>
      <c r="C330" s="134" t="s">
        <v>59</v>
      </c>
      <c r="D330" s="19">
        <v>241</v>
      </c>
    </row>
    <row r="331" spans="1:4" x14ac:dyDescent="0.25">
      <c r="A331" s="9">
        <v>2022</v>
      </c>
      <c r="B331" s="5" t="s">
        <v>3</v>
      </c>
      <c r="C331" s="134" t="s">
        <v>59</v>
      </c>
      <c r="D331" s="19">
        <v>207</v>
      </c>
    </row>
    <row r="332" spans="1:4" x14ac:dyDescent="0.25">
      <c r="A332" s="9">
        <v>2022</v>
      </c>
      <c r="B332" s="5" t="s">
        <v>4</v>
      </c>
      <c r="C332" s="134" t="s">
        <v>59</v>
      </c>
      <c r="D332" s="19">
        <v>162</v>
      </c>
    </row>
    <row r="333" spans="1:4" x14ac:dyDescent="0.25">
      <c r="A333" s="9">
        <v>2022</v>
      </c>
      <c r="B333" s="5" t="s">
        <v>5</v>
      </c>
      <c r="C333" s="134" t="s">
        <v>59</v>
      </c>
      <c r="D333" s="19">
        <v>202</v>
      </c>
    </row>
    <row r="334" spans="1:4" x14ac:dyDescent="0.25">
      <c r="A334" s="9">
        <v>2022</v>
      </c>
      <c r="B334" s="5" t="s">
        <v>6</v>
      </c>
      <c r="C334" s="134" t="s">
        <v>59</v>
      </c>
      <c r="D334" s="19">
        <v>226</v>
      </c>
    </row>
    <row r="335" spans="1:4" x14ac:dyDescent="0.25">
      <c r="A335" s="9">
        <v>2022</v>
      </c>
      <c r="B335" s="5" t="s">
        <v>7</v>
      </c>
      <c r="C335" s="134" t="s">
        <v>59</v>
      </c>
      <c r="D335" s="19">
        <v>239</v>
      </c>
    </row>
    <row r="336" spans="1:4" x14ac:dyDescent="0.25">
      <c r="A336" s="9">
        <v>2022</v>
      </c>
      <c r="B336" s="5" t="s">
        <v>8</v>
      </c>
      <c r="C336" s="134" t="s">
        <v>59</v>
      </c>
      <c r="D336" s="19">
        <v>206</v>
      </c>
    </row>
    <row r="337" spans="1:4" x14ac:dyDescent="0.25">
      <c r="A337" s="9">
        <v>2022</v>
      </c>
      <c r="B337" s="5" t="s">
        <v>9</v>
      </c>
      <c r="C337" s="134" t="s">
        <v>59</v>
      </c>
      <c r="D337" s="19">
        <v>191</v>
      </c>
    </row>
    <row r="338" spans="1:4" x14ac:dyDescent="0.25">
      <c r="A338" s="9">
        <v>2022</v>
      </c>
      <c r="B338" s="5" t="s">
        <v>10</v>
      </c>
      <c r="C338" s="134" t="s">
        <v>59</v>
      </c>
      <c r="D338" s="19">
        <v>218</v>
      </c>
    </row>
    <row r="339" spans="1:4" ht="15.75" thickBot="1" x14ac:dyDescent="0.3">
      <c r="A339" s="195">
        <v>2022</v>
      </c>
      <c r="B339" s="11" t="s">
        <v>11</v>
      </c>
      <c r="C339" s="135" t="s">
        <v>59</v>
      </c>
      <c r="D339" s="26">
        <v>210</v>
      </c>
    </row>
    <row r="340" spans="1:4" x14ac:dyDescent="0.25">
      <c r="A340" s="193">
        <v>2023</v>
      </c>
      <c r="B340" s="133" t="s">
        <v>0</v>
      </c>
      <c r="C340" s="189" t="s">
        <v>59</v>
      </c>
      <c r="D340" s="194">
        <v>126</v>
      </c>
    </row>
    <row r="341" spans="1:4" x14ac:dyDescent="0.25">
      <c r="A341" s="9">
        <v>2023</v>
      </c>
      <c r="B341" s="5" t="s">
        <v>1</v>
      </c>
      <c r="C341" s="134" t="s">
        <v>59</v>
      </c>
      <c r="D341" s="19">
        <v>234</v>
      </c>
    </row>
    <row r="342" spans="1:4" x14ac:dyDescent="0.25">
      <c r="A342" s="9">
        <v>2023</v>
      </c>
      <c r="B342" s="5" t="s">
        <v>2</v>
      </c>
      <c r="C342" s="134" t="s">
        <v>59</v>
      </c>
      <c r="D342" s="19">
        <v>205</v>
      </c>
    </row>
    <row r="343" spans="1:4" x14ac:dyDescent="0.25">
      <c r="A343" s="9">
        <v>2023</v>
      </c>
      <c r="B343" s="5" t="s">
        <v>3</v>
      </c>
      <c r="C343" s="134" t="s">
        <v>59</v>
      </c>
      <c r="D343" s="19">
        <v>160</v>
      </c>
    </row>
    <row r="344" spans="1:4" x14ac:dyDescent="0.25">
      <c r="A344" s="9">
        <v>2023</v>
      </c>
      <c r="B344" s="5" t="s">
        <v>4</v>
      </c>
      <c r="C344" s="134" t="s">
        <v>59</v>
      </c>
      <c r="D344" s="19">
        <v>189</v>
      </c>
    </row>
    <row r="345" spans="1:4" x14ac:dyDescent="0.25">
      <c r="A345" s="9">
        <v>2023</v>
      </c>
      <c r="B345" s="5" t="s">
        <v>5</v>
      </c>
      <c r="C345" s="134" t="s">
        <v>59</v>
      </c>
      <c r="D345" s="19">
        <v>178</v>
      </c>
    </row>
    <row r="346" spans="1:4" x14ac:dyDescent="0.25">
      <c r="A346" s="9">
        <v>2023</v>
      </c>
      <c r="B346" s="5" t="s">
        <v>6</v>
      </c>
      <c r="C346" s="134" t="s">
        <v>59</v>
      </c>
      <c r="D346" s="19">
        <v>206</v>
      </c>
    </row>
    <row r="347" spans="1:4" x14ac:dyDescent="0.25">
      <c r="A347" s="9">
        <v>2023</v>
      </c>
      <c r="B347" s="5" t="s">
        <v>7</v>
      </c>
      <c r="C347" s="134" t="s">
        <v>59</v>
      </c>
      <c r="D347" s="19">
        <v>176</v>
      </c>
    </row>
    <row r="348" spans="1:4" x14ac:dyDescent="0.25">
      <c r="A348" s="9">
        <v>2023</v>
      </c>
      <c r="B348" s="5" t="s">
        <v>8</v>
      </c>
      <c r="C348" s="134" t="s">
        <v>59</v>
      </c>
      <c r="D348" s="19">
        <v>183</v>
      </c>
    </row>
    <row r="349" spans="1:4" x14ac:dyDescent="0.25">
      <c r="A349" s="9">
        <v>2023</v>
      </c>
      <c r="B349" s="5" t="s">
        <v>9</v>
      </c>
      <c r="C349" s="134" t="s">
        <v>59</v>
      </c>
      <c r="D349" s="19">
        <v>178</v>
      </c>
    </row>
    <row r="350" spans="1:4" x14ac:dyDescent="0.25">
      <c r="A350" s="9">
        <v>2023</v>
      </c>
      <c r="B350" s="5" t="s">
        <v>10</v>
      </c>
      <c r="C350" s="134" t="s">
        <v>59</v>
      </c>
      <c r="D350" s="19">
        <v>185</v>
      </c>
    </row>
    <row r="351" spans="1:4" ht="15.75" thickBot="1" x14ac:dyDescent="0.3">
      <c r="A351" s="195">
        <v>2023</v>
      </c>
      <c r="B351" s="11" t="s">
        <v>11</v>
      </c>
      <c r="C351" s="135" t="s">
        <v>59</v>
      </c>
      <c r="D351" s="26">
        <v>182</v>
      </c>
    </row>
    <row r="352" spans="1:4" x14ac:dyDescent="0.25">
      <c r="A352" s="193">
        <v>2024</v>
      </c>
      <c r="B352" s="133" t="s">
        <v>0</v>
      </c>
      <c r="C352" s="189" t="s">
        <v>59</v>
      </c>
      <c r="D352" s="194">
        <v>152</v>
      </c>
    </row>
    <row r="353" spans="1:4" x14ac:dyDescent="0.25">
      <c r="A353" s="9">
        <v>2024</v>
      </c>
      <c r="B353" s="5" t="s">
        <v>1</v>
      </c>
      <c r="C353" s="134" t="s">
        <v>59</v>
      </c>
      <c r="D353" s="19">
        <v>198</v>
      </c>
    </row>
    <row r="354" spans="1:4" x14ac:dyDescent="0.25">
      <c r="A354" s="9">
        <v>2024</v>
      </c>
      <c r="B354" s="5" t="s">
        <v>2</v>
      </c>
      <c r="C354" s="134" t="s">
        <v>59</v>
      </c>
      <c r="D354" s="19">
        <v>152</v>
      </c>
    </row>
    <row r="355" spans="1:4" x14ac:dyDescent="0.25">
      <c r="A355" s="9">
        <v>2024</v>
      </c>
      <c r="B355" s="5" t="s">
        <v>3</v>
      </c>
      <c r="C355" s="134" t="s">
        <v>59</v>
      </c>
      <c r="D355" s="19">
        <v>117</v>
      </c>
    </row>
    <row r="356" spans="1:4" x14ac:dyDescent="0.25">
      <c r="A356" s="9">
        <v>2024</v>
      </c>
      <c r="B356" s="5" t="s">
        <v>4</v>
      </c>
      <c r="C356" s="134" t="s">
        <v>59</v>
      </c>
      <c r="D356" s="19">
        <v>153</v>
      </c>
    </row>
    <row r="357" spans="1:4" x14ac:dyDescent="0.25">
      <c r="A357" s="9">
        <v>2024</v>
      </c>
      <c r="B357" s="5" t="s">
        <v>5</v>
      </c>
      <c r="C357" s="134" t="s">
        <v>59</v>
      </c>
      <c r="D357" s="19">
        <v>163</v>
      </c>
    </row>
    <row r="358" spans="1:4" x14ac:dyDescent="0.25">
      <c r="A358" s="9">
        <v>2024</v>
      </c>
      <c r="B358" s="5" t="s">
        <v>6</v>
      </c>
      <c r="C358" s="134" t="s">
        <v>59</v>
      </c>
      <c r="D358" s="19">
        <v>201</v>
      </c>
    </row>
    <row r="359" spans="1:4" x14ac:dyDescent="0.25">
      <c r="A359" s="9">
        <v>2024</v>
      </c>
      <c r="B359" s="5" t="s">
        <v>7</v>
      </c>
      <c r="C359" s="134" t="s">
        <v>59</v>
      </c>
      <c r="D359" s="19">
        <v>167</v>
      </c>
    </row>
    <row r="360" spans="1:4" x14ac:dyDescent="0.25">
      <c r="A360" s="9">
        <v>2024</v>
      </c>
      <c r="B360" s="5" t="s">
        <v>8</v>
      </c>
      <c r="C360" s="134" t="s">
        <v>59</v>
      </c>
      <c r="D360" s="19">
        <v>123</v>
      </c>
    </row>
    <row r="361" spans="1:4" x14ac:dyDescent="0.25">
      <c r="A361" s="9">
        <v>2024</v>
      </c>
      <c r="B361" s="5" t="s">
        <v>9</v>
      </c>
      <c r="C361" s="134" t="s">
        <v>59</v>
      </c>
      <c r="D361" s="19">
        <v>265</v>
      </c>
    </row>
    <row r="362" spans="1:4" x14ac:dyDescent="0.25">
      <c r="A362" s="9">
        <v>2024</v>
      </c>
      <c r="B362" s="5" t="s">
        <v>10</v>
      </c>
      <c r="C362" s="134" t="s">
        <v>59</v>
      </c>
      <c r="D362" s="19">
        <v>185</v>
      </c>
    </row>
    <row r="363" spans="1:4" ht="15.75" thickBot="1" x14ac:dyDescent="0.3">
      <c r="A363" s="195">
        <v>2024</v>
      </c>
      <c r="B363" s="11" t="s">
        <v>11</v>
      </c>
      <c r="C363" s="135" t="s">
        <v>59</v>
      </c>
      <c r="D363" s="26">
        <v>167</v>
      </c>
    </row>
  </sheetData>
  <customSheetViews>
    <customSheetView guid="{29F239DC-BC5F-44E2-A25F-EB80EC96DB25}" state="hidden">
      <selection activeCell="I1" sqref="I1"/>
      <pageMargins left="0.7" right="0.7" top="0.75" bottom="0.75" header="0.3" footer="0.3"/>
      <pageSetup paperSize="9" orientation="portrait" r:id="rId3"/>
    </customSheetView>
  </customSheetViews>
  <mergeCells count="1">
    <mergeCell ref="A1:D1"/>
  </mergeCells>
  <pageMargins left="0.7" right="0.7" top="0.75" bottom="0.75" header="0.3" footer="0.3"/>
  <pageSetup paperSize="9" orientation="portrait" r:id="rId4"/>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36"/>
  <sheetViews>
    <sheetView showGridLines="0" tabSelected="1" zoomScale="130" zoomScaleNormal="130" workbookViewId="0">
      <selection activeCell="H17" sqref="H17"/>
    </sheetView>
  </sheetViews>
  <sheetFormatPr baseColWidth="10" defaultRowHeight="15" x14ac:dyDescent="0.25"/>
  <cols>
    <col min="1" max="1" width="3.140625" customWidth="1"/>
    <col min="2" max="2" width="2.28515625" customWidth="1"/>
    <col min="3" max="3" width="9.5703125" customWidth="1"/>
    <col min="6" max="6" width="16.42578125" customWidth="1"/>
    <col min="7" max="7" width="38.28515625" customWidth="1"/>
  </cols>
  <sheetData>
    <row r="1" spans="1:7" x14ac:dyDescent="0.25">
      <c r="A1" s="203"/>
      <c r="B1" s="203"/>
      <c r="C1" s="203"/>
      <c r="D1" s="203"/>
      <c r="E1" s="203"/>
      <c r="F1" s="203"/>
      <c r="G1" s="203"/>
    </row>
    <row r="2" spans="1:7" ht="41.25" customHeight="1" x14ac:dyDescent="0.25">
      <c r="A2" s="204"/>
      <c r="B2" s="204"/>
      <c r="C2" s="204"/>
      <c r="D2" s="204"/>
      <c r="E2" s="204"/>
      <c r="G2" s="204"/>
    </row>
    <row r="3" spans="1:7" ht="12.75" customHeight="1" x14ac:dyDescent="0.25">
      <c r="A3" s="281"/>
      <c r="B3" s="281"/>
      <c r="C3" s="281"/>
      <c r="D3" s="281"/>
      <c r="E3" s="281"/>
      <c r="F3" s="281"/>
      <c r="G3" s="281"/>
    </row>
    <row r="4" spans="1:7" ht="22.5" customHeight="1" x14ac:dyDescent="0.25">
      <c r="A4" s="683" t="s">
        <v>107</v>
      </c>
      <c r="B4" s="683"/>
      <c r="C4" s="683"/>
      <c r="D4" s="683"/>
      <c r="E4" s="683"/>
      <c r="F4" s="683"/>
      <c r="G4" s="683"/>
    </row>
    <row r="5" spans="1:7" ht="25.5" customHeight="1" x14ac:dyDescent="0.25">
      <c r="A5" s="683"/>
      <c r="B5" s="683"/>
      <c r="C5" s="683"/>
      <c r="D5" s="683"/>
      <c r="E5" s="683"/>
      <c r="F5" s="683"/>
      <c r="G5" s="683"/>
    </row>
    <row r="6" spans="1:7" x14ac:dyDescent="0.25">
      <c r="A6" s="237"/>
      <c r="B6" s="237"/>
      <c r="C6" s="237"/>
      <c r="D6" s="237"/>
      <c r="E6" s="237"/>
      <c r="F6" s="237"/>
      <c r="G6" s="237"/>
    </row>
    <row r="7" spans="1:7" ht="29.25" customHeight="1" x14ac:dyDescent="0.25">
      <c r="A7" s="205"/>
      <c r="B7" s="680" t="s">
        <v>125</v>
      </c>
      <c r="C7" s="681"/>
      <c r="D7" s="681"/>
      <c r="E7" s="681"/>
      <c r="F7" s="681"/>
      <c r="G7" s="682"/>
    </row>
    <row r="8" spans="1:7" x14ac:dyDescent="0.25">
      <c r="A8" s="203"/>
      <c r="B8" s="226"/>
      <c r="C8" s="226"/>
      <c r="D8" s="226"/>
      <c r="E8" s="226"/>
      <c r="F8" s="206"/>
      <c r="G8" s="206"/>
    </row>
    <row r="9" spans="1:7" ht="17.100000000000001" customHeight="1" x14ac:dyDescent="0.25">
      <c r="A9" s="203"/>
      <c r="B9" s="227" t="s">
        <v>101</v>
      </c>
      <c r="C9" s="277" t="s">
        <v>141</v>
      </c>
      <c r="D9" s="226"/>
      <c r="E9" s="206"/>
      <c r="G9" s="206"/>
    </row>
    <row r="10" spans="1:7" ht="17.100000000000001" customHeight="1" x14ac:dyDescent="0.25">
      <c r="A10" s="203"/>
      <c r="B10" s="227" t="s">
        <v>101</v>
      </c>
      <c r="C10" s="277" t="s">
        <v>144</v>
      </c>
      <c r="D10" s="226"/>
      <c r="E10" s="206"/>
      <c r="G10" s="206"/>
    </row>
    <row r="11" spans="1:7" ht="17.100000000000001" customHeight="1" x14ac:dyDescent="0.25">
      <c r="A11" s="203"/>
      <c r="C11" s="277" t="s">
        <v>143</v>
      </c>
      <c r="E11" s="206"/>
      <c r="G11" s="206"/>
    </row>
    <row r="12" spans="1:7" ht="17.100000000000001" customHeight="1" x14ac:dyDescent="0.25">
      <c r="A12" s="203"/>
      <c r="B12" s="227" t="s">
        <v>101</v>
      </c>
      <c r="C12" s="277" t="s">
        <v>142</v>
      </c>
      <c r="D12" s="226"/>
      <c r="E12" s="206"/>
      <c r="G12" s="206"/>
    </row>
    <row r="13" spans="1:7" ht="17.100000000000001" customHeight="1" x14ac:dyDescent="0.25">
      <c r="A13" s="203"/>
      <c r="B13" s="227" t="s">
        <v>101</v>
      </c>
      <c r="C13" s="277" t="s">
        <v>236</v>
      </c>
      <c r="D13" s="226"/>
      <c r="E13" s="206"/>
      <c r="G13" s="206"/>
    </row>
    <row r="14" spans="1:7" ht="17.100000000000001" customHeight="1" x14ac:dyDescent="0.25">
      <c r="A14" s="203"/>
      <c r="B14" s="227" t="s">
        <v>101</v>
      </c>
      <c r="C14" s="277" t="s">
        <v>235</v>
      </c>
      <c r="D14" s="226"/>
      <c r="E14" s="206"/>
      <c r="G14" s="206"/>
    </row>
    <row r="15" spans="1:7" ht="17.100000000000001" customHeight="1" x14ac:dyDescent="0.25">
      <c r="A15" s="203"/>
      <c r="B15" s="227" t="s">
        <v>101</v>
      </c>
      <c r="C15" s="621" t="s">
        <v>181</v>
      </c>
      <c r="D15" s="622"/>
      <c r="E15" s="623"/>
      <c r="F15" s="65"/>
      <c r="G15" s="623"/>
    </row>
    <row r="16" spans="1:7" ht="17.100000000000001" customHeight="1" x14ac:dyDescent="0.25">
      <c r="A16" s="203"/>
      <c r="C16" s="621" t="s">
        <v>145</v>
      </c>
      <c r="D16" s="65"/>
      <c r="E16" s="623"/>
      <c r="F16" s="65"/>
      <c r="G16" s="623"/>
    </row>
    <row r="17" spans="1:7" ht="17.100000000000001" customHeight="1" x14ac:dyDescent="0.25">
      <c r="A17" s="203"/>
      <c r="B17" s="227" t="s">
        <v>101</v>
      </c>
      <c r="C17" s="621" t="s">
        <v>146</v>
      </c>
      <c r="D17" s="622"/>
      <c r="E17" s="623"/>
      <c r="F17" s="65"/>
      <c r="G17" s="623"/>
    </row>
    <row r="18" spans="1:7" ht="17.100000000000001" customHeight="1" x14ac:dyDescent="0.25">
      <c r="A18" s="203"/>
      <c r="C18" s="621" t="s">
        <v>180</v>
      </c>
      <c r="D18" s="65"/>
      <c r="E18" s="623"/>
      <c r="F18" s="65"/>
      <c r="G18" s="623"/>
    </row>
    <row r="19" spans="1:7" ht="17.100000000000001" customHeight="1" x14ac:dyDescent="0.25">
      <c r="A19" s="203"/>
      <c r="B19" s="620" t="s">
        <v>101</v>
      </c>
      <c r="C19" s="621" t="s">
        <v>238</v>
      </c>
      <c r="D19" s="65"/>
      <c r="E19" s="623"/>
      <c r="F19" s="65"/>
      <c r="G19" s="623"/>
    </row>
    <row r="20" spans="1:7" ht="17.100000000000001" customHeight="1" x14ac:dyDescent="0.25">
      <c r="A20" s="203"/>
      <c r="B20" s="227" t="s">
        <v>101</v>
      </c>
      <c r="C20" s="277" t="s">
        <v>147</v>
      </c>
      <c r="D20" s="226"/>
      <c r="E20" s="206"/>
      <c r="G20" s="206"/>
    </row>
    <row r="21" spans="1:7" ht="17.100000000000001" customHeight="1" x14ac:dyDescent="0.25">
      <c r="A21" s="203"/>
      <c r="B21" s="227"/>
      <c r="C21" s="277" t="s">
        <v>148</v>
      </c>
      <c r="D21" s="226"/>
      <c r="E21" s="206"/>
      <c r="G21" s="206"/>
    </row>
    <row r="22" spans="1:7" ht="17.100000000000001" customHeight="1" x14ac:dyDescent="0.25">
      <c r="A22" s="203"/>
      <c r="B22" s="227" t="s">
        <v>101</v>
      </c>
      <c r="C22" s="277" t="s">
        <v>149</v>
      </c>
      <c r="D22" s="226"/>
      <c r="E22" s="206"/>
      <c r="G22" s="206"/>
    </row>
    <row r="23" spans="1:7" ht="17.100000000000001" customHeight="1" x14ac:dyDescent="0.25">
      <c r="A23" s="203"/>
      <c r="B23" s="227"/>
      <c r="C23" s="277" t="s">
        <v>150</v>
      </c>
      <c r="D23" s="226"/>
      <c r="E23" s="206"/>
      <c r="G23" s="206"/>
    </row>
    <row r="24" spans="1:7" ht="17.100000000000001" customHeight="1" x14ac:dyDescent="0.25">
      <c r="A24" s="203"/>
      <c r="B24" s="227"/>
      <c r="C24" s="277" t="s">
        <v>237</v>
      </c>
      <c r="D24" s="226"/>
      <c r="E24" s="206"/>
      <c r="G24" s="206"/>
    </row>
    <row r="25" spans="1:7" ht="17.100000000000001" customHeight="1" x14ac:dyDescent="0.25">
      <c r="A25" s="203"/>
      <c r="B25" s="227" t="s">
        <v>101</v>
      </c>
      <c r="C25" s="350" t="s">
        <v>161</v>
      </c>
      <c r="D25" s="226"/>
      <c r="E25" s="206"/>
      <c r="G25" s="275"/>
    </row>
    <row r="26" spans="1:7" ht="17.100000000000001" customHeight="1" x14ac:dyDescent="0.25">
      <c r="A26" s="203"/>
      <c r="B26" s="206"/>
      <c r="C26" s="350" t="s">
        <v>162</v>
      </c>
      <c r="E26" s="206"/>
      <c r="G26" s="273"/>
    </row>
    <row r="27" spans="1:7" ht="17.100000000000001" customHeight="1" x14ac:dyDescent="0.25">
      <c r="A27" s="203"/>
      <c r="B27" s="203"/>
      <c r="C27" s="350" t="s">
        <v>163</v>
      </c>
      <c r="D27" s="203"/>
      <c r="E27" s="206"/>
      <c r="G27" s="273"/>
    </row>
    <row r="28" spans="1:7" ht="17.100000000000001" customHeight="1" x14ac:dyDescent="0.25">
      <c r="A28" s="203"/>
      <c r="B28" s="227" t="s">
        <v>101</v>
      </c>
      <c r="C28" s="277" t="s">
        <v>151</v>
      </c>
      <c r="D28" s="226"/>
      <c r="E28" s="206"/>
      <c r="G28" s="206"/>
    </row>
    <row r="29" spans="1:7" ht="17.100000000000001" customHeight="1" x14ac:dyDescent="0.25">
      <c r="A29" s="203"/>
      <c r="B29" s="227"/>
      <c r="C29" s="277" t="s">
        <v>152</v>
      </c>
      <c r="D29" s="226"/>
      <c r="E29" s="206"/>
      <c r="G29" s="206"/>
    </row>
    <row r="30" spans="1:7" ht="17.100000000000001" customHeight="1" x14ac:dyDescent="0.25">
      <c r="A30" s="203"/>
      <c r="D30" s="276" t="s">
        <v>103</v>
      </c>
      <c r="E30" s="206"/>
      <c r="G30" s="206"/>
    </row>
    <row r="31" spans="1:7" ht="17.100000000000001" customHeight="1" x14ac:dyDescent="0.25">
      <c r="A31" s="203"/>
      <c r="D31" s="276" t="s">
        <v>102</v>
      </c>
      <c r="G31" s="206"/>
    </row>
    <row r="32" spans="1:7" ht="17.100000000000001" customHeight="1" x14ac:dyDescent="0.25">
      <c r="A32" s="203"/>
      <c r="D32" s="276" t="s">
        <v>104</v>
      </c>
      <c r="G32" s="206"/>
    </row>
    <row r="33" spans="1:7" ht="17.100000000000001" customHeight="1" x14ac:dyDescent="0.25">
      <c r="A33" s="203"/>
      <c r="D33" s="276" t="s">
        <v>105</v>
      </c>
      <c r="E33" s="203"/>
      <c r="F33" s="203"/>
      <c r="G33" s="203"/>
    </row>
    <row r="34" spans="1:7" ht="17.100000000000001" customHeight="1" x14ac:dyDescent="0.25">
      <c r="A34" s="203"/>
      <c r="D34" s="276" t="s">
        <v>155</v>
      </c>
      <c r="E34" s="203"/>
      <c r="F34" s="203"/>
      <c r="G34" s="203"/>
    </row>
    <row r="35" spans="1:7" ht="17.100000000000001" customHeight="1" x14ac:dyDescent="0.25"/>
    <row r="36" spans="1:7" ht="17.100000000000001" customHeight="1" x14ac:dyDescent="0.25">
      <c r="C36" s="274" t="s">
        <v>121</v>
      </c>
      <c r="D36" s="278" t="s">
        <v>106</v>
      </c>
      <c r="E36" s="206"/>
    </row>
  </sheetData>
  <customSheetViews>
    <customSheetView guid="{29F239DC-BC5F-44E2-A25F-EB80EC96DB25}" showGridLines="0">
      <selection activeCell="A4" sqref="A4:G5"/>
      <colBreaks count="1" manualBreakCount="1">
        <brk id="12" max="28" man="1"/>
      </colBreaks>
      <pageMargins left="0.70866141732283472" right="0.51" top="0.94488188976377963" bottom="0.74803149606299213" header="0.31496062992125984" footer="0.31496062992125984"/>
      <pageSetup paperSize="9" orientation="portrait" r:id="rId1"/>
    </customSheetView>
  </customSheetViews>
  <mergeCells count="2">
    <mergeCell ref="B7:G7"/>
    <mergeCell ref="A4:G5"/>
  </mergeCells>
  <hyperlinks>
    <hyperlink ref="D34" r:id="rId2" display="Nombres"/>
    <hyperlink ref="D33" r:id="rId3"/>
    <hyperlink ref="D32" r:id="rId4"/>
    <hyperlink ref="D31" r:id="rId5"/>
    <hyperlink ref="D30" r:id="rId6"/>
    <hyperlink ref="D36" r:id="rId7"/>
  </hyperlinks>
  <pageMargins left="0.70866141732283472" right="0.51" top="0.94488188976377963" bottom="0.74803149606299213" header="0.31496062992125984" footer="0.31496062992125984"/>
  <pageSetup paperSize="9" scale="96"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64"/>
  <sheetViews>
    <sheetView showGridLines="0" zoomScale="98" zoomScaleNormal="98" workbookViewId="0">
      <selection activeCell="O10" sqref="O10"/>
    </sheetView>
  </sheetViews>
  <sheetFormatPr baseColWidth="10" defaultRowHeight="15" x14ac:dyDescent="0.25"/>
  <cols>
    <col min="1" max="6" width="10.42578125" customWidth="1"/>
    <col min="7" max="7" width="1.5703125" customWidth="1"/>
    <col min="12" max="13" width="11.42578125" customWidth="1"/>
    <col min="14" max="14" width="16.5703125" customWidth="1"/>
    <col min="15" max="15" width="11.42578125" customWidth="1"/>
  </cols>
  <sheetData>
    <row r="1" spans="3:13" ht="26.25" customHeight="1" x14ac:dyDescent="0.25"/>
    <row r="2" spans="3:13" ht="26.25" customHeight="1" x14ac:dyDescent="0.25"/>
    <row r="3" spans="3:13" ht="13.5" customHeight="1" x14ac:dyDescent="0.25"/>
    <row r="4" spans="3:13" ht="23.25" customHeight="1" x14ac:dyDescent="0.25">
      <c r="D4" s="662" t="s">
        <v>153</v>
      </c>
    </row>
    <row r="5" spans="3:13" ht="11.25" customHeight="1" x14ac:dyDescent="0.25"/>
    <row r="6" spans="3:13" ht="20.100000000000001" customHeight="1" x14ac:dyDescent="0.25">
      <c r="C6" s="263"/>
      <c r="D6" s="264"/>
      <c r="E6" s="264"/>
      <c r="F6" s="265"/>
      <c r="H6" s="684" t="s">
        <v>117</v>
      </c>
      <c r="I6" s="684"/>
      <c r="J6" s="684"/>
      <c r="K6" s="684"/>
      <c r="L6" s="684"/>
      <c r="M6" s="684"/>
    </row>
    <row r="7" spans="3:13" ht="20.100000000000001" customHeight="1" x14ac:dyDescent="0.25">
      <c r="C7" s="266"/>
      <c r="D7" s="267"/>
      <c r="E7" s="267"/>
      <c r="F7" s="268"/>
      <c r="H7" s="684"/>
      <c r="I7" s="684"/>
      <c r="J7" s="684"/>
      <c r="K7" s="684"/>
      <c r="L7" s="684"/>
      <c r="M7" s="684"/>
    </row>
    <row r="8" spans="3:13" ht="20.100000000000001" customHeight="1" x14ac:dyDescent="0.25">
      <c r="C8" s="266"/>
      <c r="D8" s="267"/>
      <c r="E8" s="267"/>
      <c r="F8" s="268"/>
      <c r="H8" s="684"/>
      <c r="I8" s="684"/>
      <c r="J8" s="684"/>
      <c r="K8" s="684"/>
      <c r="L8" s="684"/>
      <c r="M8" s="684"/>
    </row>
    <row r="9" spans="3:13" ht="25.5" customHeight="1" x14ac:dyDescent="0.25">
      <c r="C9" s="266"/>
      <c r="D9" s="267"/>
      <c r="E9" s="267"/>
      <c r="F9" s="268"/>
    </row>
    <row r="10" spans="3:13" ht="25.5" customHeight="1" x14ac:dyDescent="0.25">
      <c r="C10" s="266"/>
      <c r="D10" s="267"/>
      <c r="E10" s="267"/>
      <c r="F10" s="268"/>
      <c r="H10" s="684" t="s">
        <v>267</v>
      </c>
      <c r="I10" s="684"/>
      <c r="J10" s="684"/>
      <c r="K10" s="684"/>
      <c r="L10" s="684"/>
      <c r="M10" s="684"/>
    </row>
    <row r="11" spans="3:13" ht="27" customHeight="1" x14ac:dyDescent="0.25">
      <c r="C11" s="266"/>
      <c r="D11" s="267"/>
      <c r="E11" s="267"/>
      <c r="F11" s="268"/>
      <c r="H11" s="684"/>
      <c r="I11" s="684"/>
      <c r="J11" s="684"/>
      <c r="K11" s="684"/>
      <c r="L11" s="684"/>
      <c r="M11" s="684"/>
    </row>
    <row r="12" spans="3:13" ht="28.5" customHeight="1" x14ac:dyDescent="0.25">
      <c r="C12" s="269"/>
      <c r="D12" s="270"/>
      <c r="E12" s="270"/>
      <c r="F12" s="271"/>
    </row>
    <row r="13" spans="3:13" ht="9" customHeight="1" x14ac:dyDescent="0.25"/>
    <row r="14" spans="3:13" ht="20.25" customHeight="1" x14ac:dyDescent="0.25"/>
    <row r="15" spans="3:13" ht="20.25" customHeight="1" x14ac:dyDescent="0.25"/>
    <row r="16" spans="3:13" ht="20.25" customHeight="1" x14ac:dyDescent="0.25"/>
    <row r="17" spans="1:1" ht="20.25" customHeight="1" x14ac:dyDescent="0.25"/>
    <row r="18" spans="1:1" ht="20.25" customHeight="1" x14ac:dyDescent="0.25"/>
    <row r="19" spans="1:1" ht="20.25" customHeight="1" x14ac:dyDescent="0.25"/>
    <row r="20" spans="1:1" ht="20.25" customHeight="1" x14ac:dyDescent="0.25"/>
    <row r="21" spans="1:1" ht="20.25" customHeight="1" x14ac:dyDescent="0.25"/>
    <row r="22" spans="1:1" ht="20.25" customHeight="1" x14ac:dyDescent="0.25"/>
    <row r="23" spans="1:1" ht="20.25" customHeight="1" x14ac:dyDescent="0.25"/>
    <row r="24" spans="1:1" ht="20.25" customHeight="1" x14ac:dyDescent="0.25"/>
    <row r="25" spans="1:1" ht="20.25" customHeight="1" x14ac:dyDescent="0.25"/>
    <row r="26" spans="1:1" ht="20.25" customHeight="1" x14ac:dyDescent="0.25"/>
    <row r="27" spans="1:1" ht="20.25" customHeight="1" x14ac:dyDescent="0.25"/>
    <row r="28" spans="1:1" ht="20.25" customHeight="1" x14ac:dyDescent="0.25"/>
    <row r="29" spans="1:1" ht="20.25" customHeight="1" x14ac:dyDescent="0.25"/>
    <row r="30" spans="1:1" ht="18" customHeight="1" x14ac:dyDescent="0.25"/>
    <row r="31" spans="1:1" ht="18" customHeight="1" x14ac:dyDescent="0.25"/>
    <row r="32" spans="1:1" x14ac:dyDescent="0.25">
      <c r="A32" s="35"/>
    </row>
    <row r="33" spans="1:1" ht="18.75" customHeight="1" x14ac:dyDescent="0.25">
      <c r="A33" s="35"/>
    </row>
    <row r="34" spans="1:1" ht="18.75" customHeight="1" x14ac:dyDescent="0.25"/>
    <row r="35" spans="1:1" ht="18.75" customHeight="1" x14ac:dyDescent="0.25"/>
    <row r="36" spans="1:1" ht="18.75" customHeight="1" x14ac:dyDescent="0.25"/>
    <row r="37" spans="1:1" ht="25.5" customHeight="1" x14ac:dyDescent="0.25"/>
    <row r="38" spans="1:1" ht="18.75" customHeight="1" x14ac:dyDescent="0.25"/>
    <row r="39" spans="1:1" ht="18.75" customHeight="1" x14ac:dyDescent="0.25"/>
    <row r="40" spans="1:1" ht="18.75" customHeight="1" x14ac:dyDescent="0.25"/>
    <row r="41" spans="1:1" ht="18.75" customHeight="1" x14ac:dyDescent="0.25"/>
    <row r="42" spans="1:1" ht="18.75" customHeight="1" x14ac:dyDescent="0.25"/>
    <row r="43" spans="1:1" ht="18.75" customHeight="1" x14ac:dyDescent="0.25"/>
    <row r="44" spans="1:1" ht="18.75" customHeight="1" x14ac:dyDescent="0.25"/>
    <row r="45" spans="1:1" ht="18.75" customHeight="1" x14ac:dyDescent="0.25"/>
    <row r="46" spans="1:1" ht="18.75" customHeight="1" x14ac:dyDescent="0.25"/>
    <row r="47" spans="1:1" ht="18.75" customHeight="1" x14ac:dyDescent="0.25"/>
    <row r="48" spans="1:1" ht="18.75" customHeight="1" x14ac:dyDescent="0.25"/>
    <row r="49" spans="1:1" ht="18.75" customHeight="1" x14ac:dyDescent="0.25"/>
    <row r="50" spans="1:1" ht="18.75" customHeight="1" x14ac:dyDescent="0.25"/>
    <row r="51" spans="1:1" ht="18.75" customHeight="1" x14ac:dyDescent="0.25"/>
    <row r="52" spans="1:1" ht="18.75" customHeight="1" x14ac:dyDescent="0.25"/>
    <row r="53" spans="1:1" ht="18.75" customHeight="1" x14ac:dyDescent="0.25"/>
    <row r="63" spans="1:1" ht="18.75" x14ac:dyDescent="0.25">
      <c r="A63" s="218" t="s">
        <v>31</v>
      </c>
    </row>
    <row r="64" spans="1:1" ht="18.75" x14ac:dyDescent="0.25">
      <c r="A64" s="218"/>
    </row>
  </sheetData>
  <customSheetViews>
    <customSheetView guid="{29F239DC-BC5F-44E2-A25F-EB80EC96DB25}" scale="80" showGridLines="0">
      <selection activeCell="F1" sqref="F1"/>
      <colBreaks count="1" manualBreakCount="1">
        <brk id="22" max="43" man="1"/>
      </colBreaks>
      <pageMargins left="0.48" right="0.15748031496062992" top="0.62992125984251968" bottom="0.35433070866141736" header="0.23622047244094491" footer="0.23622047244094491"/>
      <pageSetup paperSize="9" scale="64" orientation="portrait" r:id="rId1"/>
    </customSheetView>
  </customSheetViews>
  <mergeCells count="2">
    <mergeCell ref="H6:M8"/>
    <mergeCell ref="H10:M11"/>
  </mergeCells>
  <pageMargins left="0.39370078740157483" right="0.19685039370078741" top="0.59055118110236227" bottom="0.35433070866141736" header="0.23622047244094491" footer="0.23622047244094491"/>
  <pageSetup paperSize="9" scale="63" orientation="portrait" r:id="rId2"/>
  <colBreaks count="1" manualBreakCount="1">
    <brk id="22" max="43" man="1"/>
  </colBreaks>
  <drawing r:id="rId3"/>
  <extLst>
    <ext xmlns:x14="http://schemas.microsoft.com/office/spreadsheetml/2009/9/main" uri="{78C0D931-6437-407d-A8EE-F0AAD7539E65}">
      <x14:conditionalFormattings>
        <x14:conditionalFormatting xmlns:xm="http://schemas.microsoft.com/office/excel/2006/main">
          <x14:cfRule type="cellIs" priority="1" operator="equal" id="{0F170A1F-3F0F-4814-B2CF-F0A717989D80}">
            <xm:f>DATOS!$A$4</xm:f>
            <x14:dxf>
              <fill>
                <patternFill>
                  <bgColor rgb="FFFFFF00"/>
                </patternFill>
              </fill>
            </x14:dxf>
          </x14:cfRule>
          <xm:sqref>R19</xm:sqref>
        </x14:conditionalFormatting>
      </x14:conditionalFormattings>
    </ex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R65"/>
  <sheetViews>
    <sheetView showGridLines="0" zoomScale="96" zoomScaleNormal="96" workbookViewId="0">
      <selection activeCell="C70" sqref="C70"/>
    </sheetView>
  </sheetViews>
  <sheetFormatPr baseColWidth="10" defaultRowHeight="15" x14ac:dyDescent="0.25"/>
  <cols>
    <col min="2" max="2" width="10.5703125" customWidth="1"/>
    <col min="7" max="7" width="17.140625" customWidth="1"/>
    <col min="13" max="13" width="12" customWidth="1"/>
    <col min="14" max="14" width="3.28515625" customWidth="1"/>
    <col min="15" max="15" width="16.7109375" customWidth="1"/>
  </cols>
  <sheetData>
    <row r="1" spans="2:18" ht="20.100000000000001" customHeight="1" x14ac:dyDescent="0.25"/>
    <row r="2" spans="2:18" ht="20.100000000000001" customHeight="1" x14ac:dyDescent="0.25"/>
    <row r="3" spans="2:18" ht="20.100000000000001" customHeight="1" x14ac:dyDescent="0.25">
      <c r="R3" s="293"/>
    </row>
    <row r="4" spans="2:18" ht="18.75" customHeight="1" x14ac:dyDescent="0.25">
      <c r="B4" s="318"/>
      <c r="C4" s="318"/>
      <c r="D4" s="319" t="s">
        <v>154</v>
      </c>
      <c r="I4" s="318"/>
      <c r="J4" s="318"/>
      <c r="K4" s="318"/>
      <c r="L4" s="318"/>
      <c r="P4" s="293"/>
    </row>
    <row r="5" spans="2:18" ht="6" customHeight="1" x14ac:dyDescent="0.25">
      <c r="P5" s="272"/>
    </row>
    <row r="6" spans="2:18" ht="20.100000000000001" customHeight="1" x14ac:dyDescent="0.25">
      <c r="E6" s="309"/>
      <c r="F6" s="310"/>
      <c r="G6" s="310"/>
      <c r="H6" s="311"/>
      <c r="P6" s="294"/>
      <c r="R6" s="294"/>
    </row>
    <row r="7" spans="2:18" ht="20.100000000000001" customHeight="1" x14ac:dyDescent="0.25">
      <c r="E7" s="312"/>
      <c r="F7" s="313"/>
      <c r="G7" s="313"/>
      <c r="H7" s="314"/>
    </row>
    <row r="8" spans="2:18" ht="20.100000000000001" customHeight="1" x14ac:dyDescent="0.25">
      <c r="E8" s="312"/>
      <c r="F8" s="313"/>
      <c r="G8" s="313"/>
      <c r="H8" s="314"/>
    </row>
    <row r="9" spans="2:18" ht="20.100000000000001" customHeight="1" x14ac:dyDescent="0.25">
      <c r="E9" s="312"/>
      <c r="F9" s="313"/>
      <c r="G9" s="313"/>
      <c r="H9" s="314"/>
    </row>
    <row r="10" spans="2:18" ht="20.100000000000001" customHeight="1" x14ac:dyDescent="0.25">
      <c r="E10" s="312"/>
      <c r="F10" s="313"/>
      <c r="G10" s="313"/>
      <c r="H10" s="314"/>
    </row>
    <row r="11" spans="2:18" ht="20.25" customHeight="1" x14ac:dyDescent="0.25">
      <c r="E11" s="312"/>
      <c r="F11" s="313"/>
      <c r="G11" s="313"/>
      <c r="H11" s="314"/>
    </row>
    <row r="12" spans="2:18" ht="28.5" customHeight="1" x14ac:dyDescent="0.25">
      <c r="E12" s="312"/>
      <c r="F12" s="313"/>
      <c r="G12" s="313"/>
      <c r="H12" s="314"/>
    </row>
    <row r="13" spans="2:18" ht="25.5" customHeight="1" x14ac:dyDescent="0.25">
      <c r="E13" s="315"/>
      <c r="F13" s="316"/>
      <c r="G13" s="316"/>
      <c r="H13" s="317"/>
    </row>
    <row r="14" spans="2:18" ht="27" customHeight="1" x14ac:dyDescent="0.25"/>
    <row r="15" spans="2:18" ht="21.75" customHeight="1" x14ac:dyDescent="0.25"/>
    <row r="16" spans="2:18" ht="21.75" customHeight="1" x14ac:dyDescent="0.25"/>
    <row r="17" ht="21.75" customHeight="1" x14ac:dyDescent="0.25"/>
    <row r="18" ht="21.75" customHeight="1" x14ac:dyDescent="0.25"/>
    <row r="19" ht="21.75" customHeight="1" x14ac:dyDescent="0.25"/>
    <row r="20" ht="21.75" customHeight="1" x14ac:dyDescent="0.25"/>
    <row r="21" ht="21.75" customHeight="1" x14ac:dyDescent="0.25"/>
    <row r="22" ht="21.75" customHeight="1" x14ac:dyDescent="0.25"/>
    <row r="23" ht="21.75" customHeight="1" x14ac:dyDescent="0.25"/>
    <row r="24" ht="21.75" customHeight="1" x14ac:dyDescent="0.25"/>
    <row r="25" ht="21.75" customHeight="1" x14ac:dyDescent="0.25"/>
    <row r="26" ht="21.75" customHeight="1" x14ac:dyDescent="0.25"/>
    <row r="27" ht="21.75" customHeight="1" x14ac:dyDescent="0.25"/>
    <row r="28" ht="21.75" customHeight="1" x14ac:dyDescent="0.25"/>
    <row r="29" ht="21.75" customHeight="1" x14ac:dyDescent="0.25"/>
    <row r="30" ht="21.75" customHeight="1" x14ac:dyDescent="0.25"/>
    <row r="31" ht="21.75" customHeight="1" x14ac:dyDescent="0.25"/>
    <row r="32" ht="21.75" customHeight="1" x14ac:dyDescent="0.25"/>
    <row r="33" spans="1:1" ht="21" customHeight="1" x14ac:dyDescent="0.25">
      <c r="A33" s="218"/>
    </row>
    <row r="34" spans="1:1" ht="21.75" customHeight="1" x14ac:dyDescent="0.25">
      <c r="A34" s="218"/>
    </row>
    <row r="45" spans="1:1" ht="33" customHeight="1" x14ac:dyDescent="0.25"/>
    <row r="64" spans="1:1" ht="18.75" x14ac:dyDescent="0.25">
      <c r="A64" s="218" t="s">
        <v>98</v>
      </c>
    </row>
    <row r="65" spans="1:1" ht="18.75" x14ac:dyDescent="0.25">
      <c r="A65" s="218"/>
    </row>
  </sheetData>
  <customSheetViews>
    <customSheetView guid="{29F239DC-BC5F-44E2-A25F-EB80EC96DB25}" scale="80" showGridLines="0">
      <selection activeCell="A5" sqref="A5"/>
      <colBreaks count="1" manualBreakCount="1">
        <brk id="14" max="52" man="1"/>
      </colBreaks>
      <pageMargins left="0.39370078740157483" right="0.15748031496062992" top="0.62992125984251968" bottom="0.39370078740157483" header="0.31496062992125984" footer="0.15748031496062992"/>
      <pageSetup paperSize="9" scale="63" orientation="portrait" r:id="rId1"/>
    </customSheetView>
  </customSheetViews>
  <pageMargins left="0.39" right="0.15748031496062992" top="0.56999999999999995" bottom="0.39370078740157483" header="0.31496062992125984" footer="0.15748031496062992"/>
  <pageSetup paperSize="9" scale="63" orientation="portrait" r:id="rId2"/>
  <colBreaks count="1" manualBreakCount="1">
    <brk id="14" max="52" man="1"/>
  </colBreaks>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L402"/>
  <sheetViews>
    <sheetView showGridLines="0" zoomScaleNormal="100" zoomScaleSheetLayoutView="70" workbookViewId="0">
      <selection activeCell="H204" sqref="H204"/>
    </sheetView>
  </sheetViews>
  <sheetFormatPr baseColWidth="10" defaultRowHeight="15" x14ac:dyDescent="0.25"/>
  <cols>
    <col min="1" max="1" width="2.140625" customWidth="1"/>
    <col min="2" max="2" width="2.5703125" customWidth="1"/>
    <col min="3" max="3" width="12.5703125" customWidth="1"/>
    <col min="4" max="4" width="15.5703125" customWidth="1"/>
    <col min="5" max="5" width="14.28515625" customWidth="1"/>
    <col min="6" max="6" width="12.28515625" customWidth="1"/>
    <col min="7" max="7" width="14.140625" customWidth="1"/>
    <col min="8" max="8" width="12.28515625" customWidth="1"/>
    <col min="9" max="9" width="14.28515625" customWidth="1"/>
    <col min="10" max="10" width="12.28515625" customWidth="1"/>
    <col min="11" max="11" width="1.42578125" customWidth="1"/>
    <col min="12" max="12" width="8.42578125" customWidth="1"/>
  </cols>
  <sheetData>
    <row r="1" spans="2:12" ht="20.100000000000001" customHeight="1" x14ac:dyDescent="0.25"/>
    <row r="2" spans="2:12" ht="20.100000000000001" customHeight="1" x14ac:dyDescent="0.25"/>
    <row r="3" spans="2:12" ht="31.5" customHeight="1" x14ac:dyDescent="0.25"/>
    <row r="4" spans="2:12" ht="20.100000000000001" customHeight="1" x14ac:dyDescent="0.25">
      <c r="B4" s="688" t="s">
        <v>39</v>
      </c>
      <c r="C4" s="688"/>
      <c r="D4" s="688"/>
      <c r="E4" s="688"/>
      <c r="F4" s="688"/>
      <c r="G4" s="688"/>
      <c r="H4" s="688"/>
      <c r="I4" s="688"/>
      <c r="J4" s="688"/>
      <c r="K4" s="223"/>
      <c r="L4" s="65"/>
    </row>
    <row r="5" spans="2:12" ht="16.5" customHeight="1" x14ac:dyDescent="0.25">
      <c r="B5" s="688"/>
      <c r="C5" s="688"/>
      <c r="D5" s="688"/>
      <c r="E5" s="688"/>
      <c r="F5" s="688"/>
      <c r="G5" s="688"/>
      <c r="H5" s="688"/>
      <c r="I5" s="688"/>
      <c r="J5" s="688"/>
      <c r="K5" s="223"/>
      <c r="L5" s="65"/>
    </row>
    <row r="6" spans="2:12" ht="27.75" customHeight="1" thickBot="1" x14ac:dyDescent="0.3"/>
    <row r="7" spans="2:12" ht="24.75" customHeight="1" thickBot="1" x14ac:dyDescent="0.3">
      <c r="C7" s="43"/>
      <c r="D7" s="177" t="s">
        <v>33</v>
      </c>
      <c r="E7" s="689" t="s">
        <v>34</v>
      </c>
      <c r="F7" s="690"/>
      <c r="G7" s="689" t="s">
        <v>58</v>
      </c>
      <c r="H7" s="690"/>
      <c r="I7" s="689" t="s">
        <v>264</v>
      </c>
      <c r="J7" s="690"/>
    </row>
    <row r="8" spans="2:12" ht="30" customHeight="1" thickBot="1" x14ac:dyDescent="0.3">
      <c r="C8" s="43"/>
      <c r="D8" s="219" t="s">
        <v>40</v>
      </c>
      <c r="E8" s="220" t="s">
        <v>40</v>
      </c>
      <c r="F8" s="221" t="s">
        <v>53</v>
      </c>
      <c r="G8" s="222" t="s">
        <v>40</v>
      </c>
      <c r="H8" s="221" t="s">
        <v>53</v>
      </c>
      <c r="I8" s="222" t="s">
        <v>40</v>
      </c>
      <c r="J8" s="221" t="s">
        <v>54</v>
      </c>
    </row>
    <row r="9" spans="2:12" ht="20.25" customHeight="1" x14ac:dyDescent="0.25">
      <c r="C9" s="360" t="s">
        <v>0</v>
      </c>
      <c r="D9" s="178">
        <v>3803</v>
      </c>
      <c r="E9" s="111">
        <v>3453</v>
      </c>
      <c r="F9" s="112">
        <f>E9/D9-1</f>
        <v>-9.2032605837496728E-2</v>
      </c>
      <c r="G9" s="111">
        <v>3749</v>
      </c>
      <c r="H9" s="112">
        <f>G9/E9-1</f>
        <v>8.5722560092672984E-2</v>
      </c>
      <c r="I9" s="111">
        <v>4239</v>
      </c>
      <c r="J9" s="112">
        <f>I9/G9-1</f>
        <v>0.13070152040544136</v>
      </c>
    </row>
    <row r="10" spans="2:12" ht="20.25" customHeight="1" x14ac:dyDescent="0.25">
      <c r="C10" s="361" t="s">
        <v>1</v>
      </c>
      <c r="D10" s="178">
        <v>5131</v>
      </c>
      <c r="E10" s="111">
        <v>4439</v>
      </c>
      <c r="F10" s="112">
        <f t="shared" ref="F10:F21" si="0">E10/D10-1</f>
        <v>-0.1348664977587215</v>
      </c>
      <c r="G10" s="111">
        <v>4244</v>
      </c>
      <c r="H10" s="112">
        <f>G10/E10-1</f>
        <v>-4.3928812795674732E-2</v>
      </c>
      <c r="I10" s="111">
        <v>4691</v>
      </c>
      <c r="J10" s="112">
        <f t="shared" ref="J10:J20" si="1">IF(I10="","",I10/G10-1)</f>
        <v>0.105325164938737</v>
      </c>
    </row>
    <row r="11" spans="2:12" ht="20.25" customHeight="1" x14ac:dyDescent="0.25">
      <c r="C11" s="361" t="s">
        <v>2</v>
      </c>
      <c r="D11" s="178">
        <v>5824</v>
      </c>
      <c r="E11" s="111">
        <v>4786</v>
      </c>
      <c r="F11" s="112">
        <f t="shared" si="0"/>
        <v>-0.17822802197802201</v>
      </c>
      <c r="G11" s="111">
        <v>5070</v>
      </c>
      <c r="H11" s="112">
        <f t="shared" ref="H11:H20" si="2">G11/E11-1</f>
        <v>5.9339740910990368E-2</v>
      </c>
      <c r="I11" s="111">
        <v>4597</v>
      </c>
      <c r="J11" s="112">
        <f t="shared" si="1"/>
        <v>-9.3293885601577919E-2</v>
      </c>
    </row>
    <row r="12" spans="2:12" ht="20.25" customHeight="1" x14ac:dyDescent="0.25">
      <c r="C12" s="361" t="s">
        <v>3</v>
      </c>
      <c r="D12" s="178">
        <v>5059</v>
      </c>
      <c r="E12" s="111">
        <v>3345</v>
      </c>
      <c r="F12" s="112">
        <f t="shared" si="0"/>
        <v>-0.33880213480925081</v>
      </c>
      <c r="G12" s="111">
        <v>3561</v>
      </c>
      <c r="H12" s="112">
        <f t="shared" si="2"/>
        <v>6.4573991031390054E-2</v>
      </c>
      <c r="I12" s="111">
        <v>4812</v>
      </c>
      <c r="J12" s="112">
        <f t="shared" si="1"/>
        <v>0.35130581297388375</v>
      </c>
    </row>
    <row r="13" spans="2:12" ht="20.25" customHeight="1" x14ac:dyDescent="0.25">
      <c r="C13" s="361" t="s">
        <v>4</v>
      </c>
      <c r="D13" s="178">
        <v>4804</v>
      </c>
      <c r="E13" s="111">
        <v>4150</v>
      </c>
      <c r="F13" s="112">
        <f t="shared" si="0"/>
        <v>-0.13613655287260618</v>
      </c>
      <c r="G13" s="111">
        <v>4459</v>
      </c>
      <c r="H13" s="112">
        <f t="shared" si="2"/>
        <v>7.445783132530126E-2</v>
      </c>
      <c r="I13" s="111">
        <v>4569</v>
      </c>
      <c r="J13" s="112">
        <f t="shared" si="1"/>
        <v>2.4669208342677829E-2</v>
      </c>
    </row>
    <row r="14" spans="2:12" ht="20.25" customHeight="1" x14ac:dyDescent="0.25">
      <c r="C14" s="361" t="s">
        <v>5</v>
      </c>
      <c r="D14" s="178">
        <v>4473</v>
      </c>
      <c r="E14" s="111">
        <v>3907</v>
      </c>
      <c r="F14" s="112">
        <f t="shared" si="0"/>
        <v>-0.1265369997764364</v>
      </c>
      <c r="G14" s="111">
        <v>4301</v>
      </c>
      <c r="H14" s="112">
        <f t="shared" si="2"/>
        <v>0.10084463782953668</v>
      </c>
      <c r="I14" s="111">
        <v>4095</v>
      </c>
      <c r="J14" s="112">
        <f t="shared" si="1"/>
        <v>-4.7895838177168137E-2</v>
      </c>
    </row>
    <row r="15" spans="2:12" ht="20.25" customHeight="1" x14ac:dyDescent="0.25">
      <c r="C15" s="361" t="s">
        <v>6</v>
      </c>
      <c r="D15" s="178">
        <v>3950</v>
      </c>
      <c r="E15" s="111">
        <v>3411</v>
      </c>
      <c r="F15" s="112">
        <f t="shared" si="0"/>
        <v>-0.13645569620253162</v>
      </c>
      <c r="G15" s="111">
        <v>3820</v>
      </c>
      <c r="H15" s="112">
        <f t="shared" si="2"/>
        <v>0.11990618586924651</v>
      </c>
      <c r="I15" s="111">
        <v>4336</v>
      </c>
      <c r="J15" s="112">
        <f t="shared" si="1"/>
        <v>0.13507853403141357</v>
      </c>
    </row>
    <row r="16" spans="2:12" ht="20.25" customHeight="1" x14ac:dyDescent="0.25">
      <c r="C16" s="361" t="s">
        <v>7</v>
      </c>
      <c r="D16" s="178">
        <v>2595</v>
      </c>
      <c r="E16" s="111">
        <v>2583</v>
      </c>
      <c r="F16" s="112">
        <f t="shared" si="0"/>
        <v>-4.6242774566473965E-3</v>
      </c>
      <c r="G16" s="111">
        <v>2895</v>
      </c>
      <c r="H16" s="112">
        <f t="shared" si="2"/>
        <v>0.12078977932636459</v>
      </c>
      <c r="I16" s="111">
        <v>2877</v>
      </c>
      <c r="J16" s="112">
        <f t="shared" si="1"/>
        <v>-6.2176165803108363E-3</v>
      </c>
    </row>
    <row r="17" spans="3:10" ht="20.25" customHeight="1" x14ac:dyDescent="0.25">
      <c r="C17" s="361" t="s">
        <v>8</v>
      </c>
      <c r="D17" s="178">
        <v>3876</v>
      </c>
      <c r="E17" s="111">
        <v>3574</v>
      </c>
      <c r="F17" s="112">
        <f t="shared" si="0"/>
        <v>-7.7915376676986559E-2</v>
      </c>
      <c r="G17" s="111">
        <v>3838</v>
      </c>
      <c r="H17" s="112">
        <f t="shared" si="2"/>
        <v>7.386681589255728E-2</v>
      </c>
      <c r="I17" s="111">
        <v>4005</v>
      </c>
      <c r="J17" s="112">
        <f t="shared" si="1"/>
        <v>4.3512245961438323E-2</v>
      </c>
    </row>
    <row r="18" spans="3:10" ht="20.25" customHeight="1" x14ac:dyDescent="0.25">
      <c r="C18" s="361" t="s">
        <v>9</v>
      </c>
      <c r="D18" s="178">
        <v>4007</v>
      </c>
      <c r="E18" s="111">
        <v>3904</v>
      </c>
      <c r="F18" s="112">
        <f t="shared" si="0"/>
        <v>-2.5705016221612143E-2</v>
      </c>
      <c r="G18" s="111">
        <v>4522</v>
      </c>
      <c r="H18" s="112">
        <f t="shared" si="2"/>
        <v>0.15829918032786883</v>
      </c>
      <c r="I18" s="111">
        <v>4838</v>
      </c>
      <c r="J18" s="112">
        <f t="shared" si="1"/>
        <v>6.9880583812472308E-2</v>
      </c>
    </row>
    <row r="19" spans="3:10" ht="20.25" customHeight="1" x14ac:dyDescent="0.25">
      <c r="C19" s="361" t="s">
        <v>10</v>
      </c>
      <c r="D19" s="178">
        <v>4496</v>
      </c>
      <c r="E19" s="111">
        <v>4239</v>
      </c>
      <c r="F19" s="112">
        <f t="shared" si="0"/>
        <v>-5.7161921708185015E-2</v>
      </c>
      <c r="G19" s="111">
        <v>4756</v>
      </c>
      <c r="H19" s="112">
        <f t="shared" si="2"/>
        <v>0.12196272705826838</v>
      </c>
      <c r="I19" s="111">
        <v>4427</v>
      </c>
      <c r="J19" s="112">
        <f t="shared" si="1"/>
        <v>-6.9175777964676222E-2</v>
      </c>
    </row>
    <row r="20" spans="3:10" ht="20.25" customHeight="1" thickBot="1" x14ac:dyDescent="0.3">
      <c r="C20" s="362" t="s">
        <v>11</v>
      </c>
      <c r="D20" s="179">
        <v>3567</v>
      </c>
      <c r="E20" s="121">
        <v>3436</v>
      </c>
      <c r="F20" s="119">
        <f t="shared" si="0"/>
        <v>-3.6725539669189788E-2</v>
      </c>
      <c r="G20" s="121">
        <v>3558</v>
      </c>
      <c r="H20" s="112">
        <f t="shared" si="2"/>
        <v>3.5506402793946457E-2</v>
      </c>
      <c r="I20" s="121">
        <v>3777</v>
      </c>
      <c r="J20" s="119">
        <f t="shared" si="1"/>
        <v>6.1551433389544608E-2</v>
      </c>
    </row>
    <row r="21" spans="3:10" ht="24" customHeight="1" thickBot="1" x14ac:dyDescent="0.3">
      <c r="C21" s="363" t="s">
        <v>38</v>
      </c>
      <c r="D21" s="180">
        <f>SUM(D9:D20)</f>
        <v>51585</v>
      </c>
      <c r="E21" s="113">
        <f>SUM(E9:E20)</f>
        <v>45227</v>
      </c>
      <c r="F21" s="114">
        <f t="shared" si="0"/>
        <v>-0.12325288359019093</v>
      </c>
      <c r="G21" s="113">
        <f>SUM(G9:G20)</f>
        <v>48773</v>
      </c>
      <c r="H21" s="114">
        <f>G21/E21-1</f>
        <v>7.840449289141449E-2</v>
      </c>
      <c r="I21" s="113">
        <f>SUM(I9:I20)</f>
        <v>51263</v>
      </c>
      <c r="J21" s="114">
        <f>I21/SUMIF(I9:I20,"&lt;&gt;"&amp;"",G9:G20)-1</f>
        <v>5.1052836610419705E-2</v>
      </c>
    </row>
    <row r="22" spans="3:10" ht="12.75" customHeight="1" x14ac:dyDescent="0.25"/>
    <row r="23" spans="3:10" ht="19.5" customHeight="1" x14ac:dyDescent="0.25">
      <c r="C23" s="228"/>
    </row>
    <row r="24" spans="3:10" ht="21" customHeight="1" x14ac:dyDescent="0.25">
      <c r="C24" s="228" t="s">
        <v>85</v>
      </c>
    </row>
    <row r="41" ht="15.7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spans="2:10" ht="14.25" customHeight="1" x14ac:dyDescent="0.25"/>
    <row r="50" spans="2:10" ht="15.75" customHeight="1" x14ac:dyDescent="0.25"/>
    <row r="51" spans="2:10" ht="9.75" customHeight="1" x14ac:dyDescent="0.25"/>
    <row r="52" spans="2:10" ht="15" customHeight="1" x14ac:dyDescent="0.25">
      <c r="B52" s="687" t="s">
        <v>73</v>
      </c>
      <c r="C52" s="687"/>
      <c r="D52" s="687"/>
      <c r="E52" s="687"/>
      <c r="F52" s="687"/>
      <c r="G52" s="687"/>
      <c r="H52" s="687"/>
      <c r="I52" s="687"/>
      <c r="J52" s="687"/>
    </row>
    <row r="53" spans="2:10" ht="7.5" customHeight="1" x14ac:dyDescent="0.25">
      <c r="B53" s="687"/>
      <c r="C53" s="687"/>
      <c r="D53" s="687"/>
      <c r="E53" s="687"/>
      <c r="F53" s="687"/>
      <c r="G53" s="687"/>
      <c r="H53" s="687"/>
      <c r="I53" s="687"/>
      <c r="J53" s="687"/>
    </row>
    <row r="54" spans="2:10" ht="13.5" customHeight="1" thickBot="1" x14ac:dyDescent="0.3"/>
    <row r="55" spans="2:10" ht="21" customHeight="1" thickBot="1" x14ac:dyDescent="0.3">
      <c r="D55" s="455">
        <v>2021</v>
      </c>
      <c r="E55" s="685" t="s">
        <v>34</v>
      </c>
      <c r="F55" s="686"/>
      <c r="G55" s="685" t="s">
        <v>58</v>
      </c>
      <c r="H55" s="686"/>
      <c r="I55" s="685" t="s">
        <v>264</v>
      </c>
      <c r="J55" s="686"/>
    </row>
    <row r="56" spans="2:10" ht="27.75" customHeight="1" thickBot="1" x14ac:dyDescent="0.3">
      <c r="D56" s="591" t="s">
        <v>40</v>
      </c>
      <c r="E56" s="592" t="s">
        <v>40</v>
      </c>
      <c r="F56" s="593" t="s">
        <v>53</v>
      </c>
      <c r="G56" s="594" t="s">
        <v>40</v>
      </c>
      <c r="H56" s="595" t="s">
        <v>53</v>
      </c>
      <c r="I56" s="594" t="s">
        <v>40</v>
      </c>
      <c r="J56" s="595" t="s">
        <v>54</v>
      </c>
    </row>
    <row r="57" spans="2:10" ht="17.25" customHeight="1" x14ac:dyDescent="0.25">
      <c r="C57" s="596" t="s">
        <v>0</v>
      </c>
      <c r="D57" s="589">
        <v>1226</v>
      </c>
      <c r="E57" s="590">
        <v>1685</v>
      </c>
      <c r="F57" s="112">
        <f>E57/D57-1</f>
        <v>0.37438825448613366</v>
      </c>
      <c r="G57" s="590">
        <v>1665</v>
      </c>
      <c r="H57" s="112">
        <f>G57/E57-1</f>
        <v>-1.1869436201780381E-2</v>
      </c>
      <c r="I57" s="590">
        <v>1404</v>
      </c>
      <c r="J57" s="112">
        <f>I57/G57-1</f>
        <v>-0.15675675675675671</v>
      </c>
    </row>
    <row r="58" spans="2:10" ht="17.25" customHeight="1" x14ac:dyDescent="0.25">
      <c r="C58" s="597" t="s">
        <v>1</v>
      </c>
      <c r="D58" s="178">
        <v>2755</v>
      </c>
      <c r="E58" s="111">
        <v>4868</v>
      </c>
      <c r="F58" s="112">
        <f t="shared" ref="F58:F69" si="3">E58/D58-1</f>
        <v>0.76696914700544472</v>
      </c>
      <c r="G58" s="111">
        <v>3645</v>
      </c>
      <c r="H58" s="112">
        <f t="shared" ref="H58:H69" si="4">G58/E58-1</f>
        <v>-0.25123253903040266</v>
      </c>
      <c r="I58" s="111">
        <v>2718</v>
      </c>
      <c r="J58" s="112">
        <f t="shared" ref="J58:J68" si="5">IF(I58="","",I58/G58-1)</f>
        <v>-0.25432098765432098</v>
      </c>
    </row>
    <row r="59" spans="2:10" ht="17.25" customHeight="1" x14ac:dyDescent="0.25">
      <c r="C59" s="597" t="s">
        <v>2</v>
      </c>
      <c r="D59" s="178">
        <v>5405</v>
      </c>
      <c r="E59" s="111">
        <v>6414</v>
      </c>
      <c r="F59" s="112">
        <f t="shared" si="3"/>
        <v>0.18667900092506939</v>
      </c>
      <c r="G59" s="111">
        <v>5982</v>
      </c>
      <c r="H59" s="112">
        <f t="shared" si="4"/>
        <v>-6.7352666043030918E-2</v>
      </c>
      <c r="I59" s="111">
        <v>3443</v>
      </c>
      <c r="J59" s="112">
        <f t="shared" si="5"/>
        <v>-0.42443998662654625</v>
      </c>
    </row>
    <row r="60" spans="2:10" ht="17.25" customHeight="1" x14ac:dyDescent="0.25">
      <c r="C60" s="597" t="s">
        <v>3</v>
      </c>
      <c r="D60" s="178">
        <v>4640</v>
      </c>
      <c r="E60" s="111">
        <v>4936</v>
      </c>
      <c r="F60" s="112">
        <f t="shared" si="3"/>
        <v>6.3793103448275934E-2</v>
      </c>
      <c r="G60" s="111">
        <v>4521</v>
      </c>
      <c r="H60" s="112">
        <f t="shared" si="4"/>
        <v>-8.4076175040518675E-2</v>
      </c>
      <c r="I60" s="111">
        <v>4006</v>
      </c>
      <c r="J60" s="112">
        <f t="shared" si="5"/>
        <v>-0.11391285113912852</v>
      </c>
    </row>
    <row r="61" spans="2:10" ht="17.25" customHeight="1" x14ac:dyDescent="0.25">
      <c r="C61" s="597" t="s">
        <v>4</v>
      </c>
      <c r="D61" s="178">
        <v>4203</v>
      </c>
      <c r="E61" s="111">
        <v>5922</v>
      </c>
      <c r="F61" s="112">
        <f t="shared" si="3"/>
        <v>0.4089935760171306</v>
      </c>
      <c r="G61" s="111">
        <v>5084</v>
      </c>
      <c r="H61" s="112">
        <f t="shared" si="4"/>
        <v>-0.14150624788922661</v>
      </c>
      <c r="I61" s="111">
        <v>3155</v>
      </c>
      <c r="J61" s="112">
        <f t="shared" si="5"/>
        <v>-0.3794256490952006</v>
      </c>
    </row>
    <row r="62" spans="2:10" ht="17.25" customHeight="1" x14ac:dyDescent="0.25">
      <c r="C62" s="597" t="s">
        <v>5</v>
      </c>
      <c r="D62" s="178">
        <v>3636</v>
      </c>
      <c r="E62" s="111">
        <v>4896</v>
      </c>
      <c r="F62" s="112">
        <f t="shared" si="3"/>
        <v>0.34653465346534662</v>
      </c>
      <c r="G62" s="111">
        <v>3273</v>
      </c>
      <c r="H62" s="112">
        <f t="shared" si="4"/>
        <v>-0.33149509803921573</v>
      </c>
      <c r="I62" s="111">
        <v>2740</v>
      </c>
      <c r="J62" s="112">
        <f t="shared" si="5"/>
        <v>-0.16284754048273753</v>
      </c>
    </row>
    <row r="63" spans="2:10" ht="17.25" customHeight="1" x14ac:dyDescent="0.25">
      <c r="C63" s="597" t="s">
        <v>6</v>
      </c>
      <c r="D63" s="178">
        <v>3226</v>
      </c>
      <c r="E63" s="111">
        <v>2423</v>
      </c>
      <c r="F63" s="112">
        <f t="shared" si="3"/>
        <v>-0.24891506509609418</v>
      </c>
      <c r="G63" s="111">
        <v>1948</v>
      </c>
      <c r="H63" s="112">
        <f t="shared" si="4"/>
        <v>-0.19603796945934793</v>
      </c>
      <c r="I63" s="111">
        <v>2031</v>
      </c>
      <c r="J63" s="112">
        <f t="shared" si="5"/>
        <v>4.2607802874743417E-2</v>
      </c>
    </row>
    <row r="64" spans="2:10" ht="17.25" customHeight="1" x14ac:dyDescent="0.25">
      <c r="C64" s="597" t="s">
        <v>7</v>
      </c>
      <c r="D64" s="178">
        <v>2027</v>
      </c>
      <c r="E64" s="111">
        <v>2161</v>
      </c>
      <c r="F64" s="112">
        <f t="shared" si="3"/>
        <v>6.6107548100641234E-2</v>
      </c>
      <c r="G64" s="111">
        <v>1575</v>
      </c>
      <c r="H64" s="112">
        <f t="shared" si="4"/>
        <v>-0.2711707542804257</v>
      </c>
      <c r="I64" s="111">
        <v>1425</v>
      </c>
      <c r="J64" s="112">
        <f t="shared" si="5"/>
        <v>-9.5238095238095233E-2</v>
      </c>
    </row>
    <row r="65" spans="2:10" ht="17.25" customHeight="1" x14ac:dyDescent="0.25">
      <c r="B65" s="36"/>
      <c r="C65" s="597" t="s">
        <v>8</v>
      </c>
      <c r="D65" s="178">
        <v>2848</v>
      </c>
      <c r="E65" s="111">
        <v>3873</v>
      </c>
      <c r="F65" s="112">
        <f t="shared" si="3"/>
        <v>0.3599016853932584</v>
      </c>
      <c r="G65" s="111">
        <v>2281</v>
      </c>
      <c r="H65" s="112">
        <f t="shared" si="4"/>
        <v>-0.41105086496256127</v>
      </c>
      <c r="I65" s="111">
        <v>1273</v>
      </c>
      <c r="J65" s="112">
        <f t="shared" si="5"/>
        <v>-0.44191144234984658</v>
      </c>
    </row>
    <row r="66" spans="2:10" ht="17.25" customHeight="1" x14ac:dyDescent="0.25">
      <c r="C66" s="597" t="s">
        <v>9</v>
      </c>
      <c r="D66" s="178">
        <v>3512</v>
      </c>
      <c r="E66" s="111">
        <v>4287</v>
      </c>
      <c r="F66" s="112">
        <f t="shared" si="3"/>
        <v>0.22067198177676528</v>
      </c>
      <c r="G66" s="111">
        <v>5144</v>
      </c>
      <c r="H66" s="112">
        <f t="shared" si="4"/>
        <v>0.19990669465826927</v>
      </c>
      <c r="I66" s="111">
        <v>4187</v>
      </c>
      <c r="J66" s="112">
        <f t="shared" si="5"/>
        <v>-0.18604199066874028</v>
      </c>
    </row>
    <row r="67" spans="2:10" ht="17.25" customHeight="1" x14ac:dyDescent="0.25">
      <c r="C67" s="597" t="s">
        <v>10</v>
      </c>
      <c r="D67" s="178">
        <v>4263</v>
      </c>
      <c r="E67" s="111">
        <v>4673</v>
      </c>
      <c r="F67" s="112">
        <f t="shared" si="3"/>
        <v>9.6176401595120753E-2</v>
      </c>
      <c r="G67" s="111">
        <v>4358</v>
      </c>
      <c r="H67" s="112">
        <f t="shared" si="4"/>
        <v>-6.7408517012625735E-2</v>
      </c>
      <c r="I67" s="111">
        <v>3716</v>
      </c>
      <c r="J67" s="112">
        <f t="shared" si="5"/>
        <v>-0.14731528223955948</v>
      </c>
    </row>
    <row r="68" spans="2:10" ht="17.25" customHeight="1" thickBot="1" x14ac:dyDescent="0.3">
      <c r="C68" s="598" t="s">
        <v>11</v>
      </c>
      <c r="D68" s="179">
        <v>2790</v>
      </c>
      <c r="E68" s="121">
        <v>2829</v>
      </c>
      <c r="F68" s="119">
        <f t="shared" si="3"/>
        <v>1.3978494623655857E-2</v>
      </c>
      <c r="G68" s="121">
        <v>2665</v>
      </c>
      <c r="H68" s="119">
        <f t="shared" si="4"/>
        <v>-5.7971014492753659E-2</v>
      </c>
      <c r="I68" s="121">
        <v>3503</v>
      </c>
      <c r="J68" s="112">
        <f t="shared" si="5"/>
        <v>0.3144465290806755</v>
      </c>
    </row>
    <row r="69" spans="2:10" ht="19.5" customHeight="1" thickBot="1" x14ac:dyDescent="0.3">
      <c r="C69" s="535" t="s">
        <v>38</v>
      </c>
      <c r="D69" s="180">
        <v>40531</v>
      </c>
      <c r="E69" s="113">
        <v>48967</v>
      </c>
      <c r="F69" s="114">
        <f t="shared" si="3"/>
        <v>0.20813698156966276</v>
      </c>
      <c r="G69" s="113">
        <v>42141</v>
      </c>
      <c r="H69" s="114">
        <f t="shared" si="4"/>
        <v>-0.13940000408438336</v>
      </c>
      <c r="I69" s="113">
        <f>SUM(I57:I68)</f>
        <v>33601</v>
      </c>
      <c r="J69" s="114">
        <f>I69/SUMIF(I57:I68,"&lt;&gt;"&amp;"",G57:G68)-1</f>
        <v>-0.20265299826772032</v>
      </c>
    </row>
    <row r="70" spans="2:10" ht="15.75" customHeight="1" x14ac:dyDescent="0.25">
      <c r="C70" s="561" t="s">
        <v>85</v>
      </c>
    </row>
    <row r="71" spans="2:10" ht="15.75" customHeight="1" x14ac:dyDescent="0.25">
      <c r="C71" s="561"/>
    </row>
    <row r="72" spans="2:10" ht="20.100000000000001" customHeight="1" x14ac:dyDescent="0.25"/>
    <row r="73" spans="2:10" ht="20.100000000000001" customHeight="1" x14ac:dyDescent="0.25"/>
    <row r="74" spans="2:10" ht="20.100000000000001" customHeight="1" x14ac:dyDescent="0.25"/>
    <row r="75" spans="2:10" ht="20.100000000000001" customHeight="1" x14ac:dyDescent="0.25"/>
    <row r="76" spans="2:10" ht="20.100000000000001" customHeight="1" x14ac:dyDescent="0.25"/>
    <row r="77" spans="2:10" ht="20.100000000000001" customHeight="1" x14ac:dyDescent="0.25"/>
    <row r="78" spans="2:10" ht="20.100000000000001" customHeight="1" x14ac:dyDescent="0.25"/>
    <row r="79" spans="2:10" ht="20.100000000000001" customHeight="1" x14ac:dyDescent="0.25"/>
    <row r="80" spans="2:10" ht="20.100000000000001" customHeight="1" x14ac:dyDescent="0.25"/>
    <row r="81" spans="5:7" ht="20.100000000000001" customHeight="1" x14ac:dyDescent="0.25"/>
    <row r="82" spans="5:7" ht="20.100000000000001" customHeight="1" x14ac:dyDescent="0.25"/>
    <row r="83" spans="5:7" ht="20.100000000000001" customHeight="1" x14ac:dyDescent="0.25"/>
    <row r="84" spans="5:7" ht="20.100000000000001" customHeight="1" x14ac:dyDescent="0.25"/>
    <row r="85" spans="5:7" ht="20.100000000000001" customHeight="1" x14ac:dyDescent="0.25"/>
    <row r="86" spans="5:7" ht="20.100000000000001" customHeight="1" x14ac:dyDescent="0.25"/>
    <row r="87" spans="5:7" ht="20.100000000000001" customHeight="1" x14ac:dyDescent="0.25">
      <c r="E87" s="490"/>
      <c r="F87" t="s">
        <v>186</v>
      </c>
      <c r="G87" s="34">
        <v>33601</v>
      </c>
    </row>
    <row r="88" spans="5:7" ht="20.100000000000001" customHeight="1" x14ac:dyDescent="0.25">
      <c r="E88" s="502"/>
      <c r="F88" t="s">
        <v>188</v>
      </c>
      <c r="G88" s="34">
        <v>4541</v>
      </c>
    </row>
    <row r="89" spans="5:7" ht="20.100000000000001" customHeight="1" x14ac:dyDescent="0.25">
      <c r="E89" s="502"/>
      <c r="F89" t="s">
        <v>185</v>
      </c>
      <c r="G89" s="34">
        <v>958</v>
      </c>
    </row>
    <row r="90" spans="5:7" ht="20.100000000000001" customHeight="1" x14ac:dyDescent="0.25">
      <c r="E90" s="502"/>
      <c r="F90" t="s">
        <v>260</v>
      </c>
      <c r="G90">
        <v>0</v>
      </c>
    </row>
    <row r="91" spans="5:7" ht="20.100000000000001" customHeight="1" x14ac:dyDescent="0.25">
      <c r="G91">
        <v>0</v>
      </c>
    </row>
    <row r="92" spans="5:7" ht="20.100000000000001" customHeight="1" x14ac:dyDescent="0.25"/>
    <row r="93" spans="5:7" ht="20.100000000000001" customHeight="1" x14ac:dyDescent="0.25"/>
    <row r="94" spans="5:7" ht="20.100000000000001" customHeight="1" x14ac:dyDescent="0.25"/>
    <row r="95" spans="5:7" ht="20.100000000000001" customHeight="1" x14ac:dyDescent="0.25"/>
    <row r="96" spans="5:7" ht="20.100000000000001" customHeight="1" x14ac:dyDescent="0.25"/>
    <row r="97" spans="2:12" ht="20.100000000000001" customHeight="1" x14ac:dyDescent="0.25"/>
    <row r="98" spans="2:12" ht="20.100000000000001" customHeight="1" x14ac:dyDescent="0.25"/>
    <row r="99" spans="2:12" ht="20.100000000000001" customHeight="1" x14ac:dyDescent="0.25"/>
    <row r="100" spans="2:12" ht="20.100000000000001" customHeight="1" x14ac:dyDescent="0.25"/>
    <row r="101" spans="2:12" ht="20.100000000000001" customHeight="1" x14ac:dyDescent="0.25"/>
    <row r="102" spans="2:12" ht="15" customHeight="1" x14ac:dyDescent="0.25"/>
    <row r="103" spans="2:12" ht="20.100000000000001" customHeight="1" x14ac:dyDescent="0.25">
      <c r="B103" s="704" t="s">
        <v>41</v>
      </c>
      <c r="C103" s="704"/>
      <c r="D103" s="704"/>
      <c r="E103" s="704"/>
      <c r="F103" s="704"/>
      <c r="G103" s="704"/>
      <c r="H103" s="704"/>
      <c r="I103" s="704"/>
      <c r="J103" s="704"/>
      <c r="K103" s="223"/>
      <c r="L103" s="65"/>
    </row>
    <row r="104" spans="2:12" ht="20.100000000000001" customHeight="1" x14ac:dyDescent="0.25">
      <c r="B104" s="704"/>
      <c r="C104" s="704"/>
      <c r="D104" s="704"/>
      <c r="E104" s="704"/>
      <c r="F104" s="704"/>
      <c r="G104" s="704"/>
      <c r="H104" s="704"/>
      <c r="I104" s="704"/>
      <c r="J104" s="704"/>
      <c r="K104" s="223"/>
      <c r="L104" s="65"/>
    </row>
    <row r="105" spans="2:12" ht="10.15" customHeight="1" x14ac:dyDescent="0.25">
      <c r="B105" s="619"/>
      <c r="C105" s="619"/>
      <c r="D105" s="619"/>
      <c r="E105" s="619"/>
      <c r="F105" s="619"/>
      <c r="G105" s="619"/>
      <c r="H105" s="619"/>
      <c r="I105" s="619"/>
      <c r="J105" s="619"/>
      <c r="K105" s="223"/>
      <c r="L105" s="65"/>
    </row>
    <row r="106" spans="2:12" ht="7.9" customHeight="1" x14ac:dyDescent="0.25">
      <c r="B106" s="619"/>
      <c r="C106" s="619"/>
      <c r="D106" s="619"/>
      <c r="E106" s="619"/>
      <c r="F106" s="619"/>
      <c r="G106" s="619"/>
      <c r="H106" s="619"/>
      <c r="I106" s="619"/>
      <c r="J106" s="619"/>
      <c r="K106" s="223"/>
      <c r="L106" s="65"/>
    </row>
    <row r="107" spans="2:12" ht="12.75" customHeight="1" thickBot="1" x14ac:dyDescent="0.3">
      <c r="B107" s="619"/>
      <c r="C107" s="619"/>
      <c r="D107" s="619"/>
      <c r="E107" s="619"/>
      <c r="F107" s="619"/>
      <c r="G107" s="619"/>
      <c r="H107" s="619"/>
      <c r="I107" s="619"/>
      <c r="J107" s="619"/>
      <c r="K107" s="223"/>
      <c r="L107" s="65"/>
    </row>
    <row r="108" spans="2:12" ht="27.75" customHeight="1" thickBot="1" x14ac:dyDescent="0.3">
      <c r="C108" s="43"/>
      <c r="D108" s="181" t="s">
        <v>33</v>
      </c>
      <c r="E108" s="705" t="s">
        <v>34</v>
      </c>
      <c r="F108" s="706"/>
      <c r="G108" s="689" t="s">
        <v>58</v>
      </c>
      <c r="H108" s="690"/>
      <c r="I108" s="705" t="s">
        <v>264</v>
      </c>
      <c r="J108" s="706"/>
    </row>
    <row r="109" spans="2:12" ht="36.75" customHeight="1" thickBot="1" x14ac:dyDescent="0.3">
      <c r="C109" s="43"/>
      <c r="D109" s="617" t="s">
        <v>42</v>
      </c>
      <c r="E109" s="618" t="s">
        <v>42</v>
      </c>
      <c r="F109" s="604" t="s">
        <v>53</v>
      </c>
      <c r="G109" s="618" t="s">
        <v>42</v>
      </c>
      <c r="H109" s="604" t="s">
        <v>53</v>
      </c>
      <c r="I109" s="618" t="s">
        <v>42</v>
      </c>
      <c r="J109" s="604" t="s">
        <v>54</v>
      </c>
    </row>
    <row r="110" spans="2:12" ht="19.5" customHeight="1" x14ac:dyDescent="0.25">
      <c r="C110" s="357" t="s">
        <v>0</v>
      </c>
      <c r="D110" s="589">
        <v>958</v>
      </c>
      <c r="E110" s="590">
        <v>987</v>
      </c>
      <c r="F110" s="112">
        <f t="shared" ref="F110:F121" si="6">+E110/D110-1</f>
        <v>3.0271398747390377E-2</v>
      </c>
      <c r="G110" s="590">
        <v>1204</v>
      </c>
      <c r="H110" s="112">
        <f t="shared" ref="H110:H122" si="7">+G110/E110-1</f>
        <v>0.21985815602836878</v>
      </c>
      <c r="I110" s="590">
        <v>1360</v>
      </c>
      <c r="J110" s="112">
        <f>+I110/G110-1</f>
        <v>0.12956810631229243</v>
      </c>
    </row>
    <row r="111" spans="2:12" ht="19.5" customHeight="1" x14ac:dyDescent="0.25">
      <c r="C111" s="358" t="s">
        <v>1</v>
      </c>
      <c r="D111" s="178">
        <v>1325</v>
      </c>
      <c r="E111" s="111">
        <v>1157</v>
      </c>
      <c r="F111" s="140">
        <f t="shared" si="6"/>
        <v>-0.1267924528301887</v>
      </c>
      <c r="G111" s="111">
        <v>1252</v>
      </c>
      <c r="H111" s="140">
        <f t="shared" si="7"/>
        <v>8.2108902333621447E-2</v>
      </c>
      <c r="I111" s="111">
        <v>1484</v>
      </c>
      <c r="J111" s="112">
        <f t="shared" ref="J111:J121" si="8">IF(I111="","",I111/G111-1)</f>
        <v>0.18530351437699677</v>
      </c>
    </row>
    <row r="112" spans="2:12" ht="19.5" customHeight="1" x14ac:dyDescent="0.25">
      <c r="C112" s="358" t="s">
        <v>2</v>
      </c>
      <c r="D112" s="178">
        <v>1399</v>
      </c>
      <c r="E112" s="111">
        <v>1265</v>
      </c>
      <c r="F112" s="112">
        <f t="shared" si="6"/>
        <v>-9.5782701929949976E-2</v>
      </c>
      <c r="G112" s="111">
        <v>1449</v>
      </c>
      <c r="H112" s="112">
        <f t="shared" si="7"/>
        <v>0.1454545454545455</v>
      </c>
      <c r="I112" s="111">
        <v>1439</v>
      </c>
      <c r="J112" s="112">
        <f t="shared" si="8"/>
        <v>-6.9013112491372874E-3</v>
      </c>
    </row>
    <row r="113" spans="3:10" ht="19.5" customHeight="1" x14ac:dyDescent="0.25">
      <c r="C113" s="358" t="s">
        <v>3</v>
      </c>
      <c r="D113" s="178">
        <v>1133</v>
      </c>
      <c r="E113" s="111">
        <v>969</v>
      </c>
      <c r="F113" s="140">
        <f t="shared" si="6"/>
        <v>-0.14474845542806702</v>
      </c>
      <c r="G113" s="111">
        <v>1126</v>
      </c>
      <c r="H113" s="140">
        <f t="shared" si="7"/>
        <v>0.16202270381836947</v>
      </c>
      <c r="I113" s="111">
        <v>1295</v>
      </c>
      <c r="J113" s="112">
        <f t="shared" si="8"/>
        <v>0.15008880994671414</v>
      </c>
    </row>
    <row r="114" spans="3:10" ht="19.5" customHeight="1" x14ac:dyDescent="0.25">
      <c r="C114" s="358" t="s">
        <v>4</v>
      </c>
      <c r="D114" s="178">
        <v>1226</v>
      </c>
      <c r="E114" s="111">
        <v>1034</v>
      </c>
      <c r="F114" s="112">
        <f t="shared" si="6"/>
        <v>-0.15660685154975529</v>
      </c>
      <c r="G114" s="111">
        <v>1453</v>
      </c>
      <c r="H114" s="112">
        <f t="shared" si="7"/>
        <v>0.40522243713733075</v>
      </c>
      <c r="I114" s="111">
        <v>1384</v>
      </c>
      <c r="J114" s="112">
        <f t="shared" si="8"/>
        <v>-4.7487955953200323E-2</v>
      </c>
    </row>
    <row r="115" spans="3:10" ht="19.5" customHeight="1" x14ac:dyDescent="0.25">
      <c r="C115" s="358" t="s">
        <v>5</v>
      </c>
      <c r="D115" s="178">
        <v>1039</v>
      </c>
      <c r="E115" s="111">
        <v>975</v>
      </c>
      <c r="F115" s="140">
        <f t="shared" si="6"/>
        <v>-6.1597690086621748E-2</v>
      </c>
      <c r="G115" s="111">
        <v>1293</v>
      </c>
      <c r="H115" s="140">
        <f t="shared" si="7"/>
        <v>0.32615384615384624</v>
      </c>
      <c r="I115" s="111">
        <v>1207</v>
      </c>
      <c r="J115" s="112">
        <f t="shared" si="8"/>
        <v>-6.6511987625676672E-2</v>
      </c>
    </row>
    <row r="116" spans="3:10" ht="19.5" customHeight="1" x14ac:dyDescent="0.25">
      <c r="C116" s="358" t="s">
        <v>6</v>
      </c>
      <c r="D116" s="178">
        <v>920</v>
      </c>
      <c r="E116" s="111">
        <v>877</v>
      </c>
      <c r="F116" s="112">
        <f t="shared" si="6"/>
        <v>-4.6739130434782616E-2</v>
      </c>
      <c r="G116" s="111">
        <v>1139</v>
      </c>
      <c r="H116" s="112">
        <f t="shared" si="7"/>
        <v>0.29874572405929301</v>
      </c>
      <c r="I116" s="111">
        <v>1213</v>
      </c>
      <c r="J116" s="112">
        <f t="shared" si="8"/>
        <v>6.4969271290605812E-2</v>
      </c>
    </row>
    <row r="117" spans="3:10" ht="19.5" customHeight="1" x14ac:dyDescent="0.25">
      <c r="C117" s="358" t="s">
        <v>7</v>
      </c>
      <c r="D117" s="178">
        <v>807</v>
      </c>
      <c r="E117" s="111">
        <v>808</v>
      </c>
      <c r="F117" s="140">
        <f t="shared" si="6"/>
        <v>1.2391573729864103E-3</v>
      </c>
      <c r="G117" s="111">
        <v>962</v>
      </c>
      <c r="H117" s="140">
        <f t="shared" si="7"/>
        <v>0.19059405940594054</v>
      </c>
      <c r="I117" s="111">
        <v>896</v>
      </c>
      <c r="J117" s="112">
        <f t="shared" si="8"/>
        <v>-6.8607068607068555E-2</v>
      </c>
    </row>
    <row r="118" spans="3:10" ht="19.5" customHeight="1" x14ac:dyDescent="0.25">
      <c r="C118" s="358" t="s">
        <v>8</v>
      </c>
      <c r="D118" s="178">
        <v>1057</v>
      </c>
      <c r="E118" s="111">
        <v>1084</v>
      </c>
      <c r="F118" s="112">
        <f t="shared" si="6"/>
        <v>2.554399243140959E-2</v>
      </c>
      <c r="G118" s="111">
        <v>1224</v>
      </c>
      <c r="H118" s="112">
        <f t="shared" si="7"/>
        <v>0.12915129151291516</v>
      </c>
      <c r="I118" s="111">
        <v>1207</v>
      </c>
      <c r="J118" s="112">
        <f t="shared" si="8"/>
        <v>-1.388888888888884E-2</v>
      </c>
    </row>
    <row r="119" spans="3:10" ht="19.5" customHeight="1" x14ac:dyDescent="0.25">
      <c r="C119" s="358" t="s">
        <v>9</v>
      </c>
      <c r="D119" s="178">
        <v>1070</v>
      </c>
      <c r="E119" s="111">
        <v>1083</v>
      </c>
      <c r="F119" s="140">
        <f t="shared" si="6"/>
        <v>1.2149532710280297E-2</v>
      </c>
      <c r="G119" s="111">
        <v>1453</v>
      </c>
      <c r="H119" s="140">
        <f t="shared" si="7"/>
        <v>0.34164358264081263</v>
      </c>
      <c r="I119" s="111">
        <v>1491</v>
      </c>
      <c r="J119" s="112">
        <f t="shared" si="8"/>
        <v>2.6152787336545025E-2</v>
      </c>
    </row>
    <row r="120" spans="3:10" ht="19.5" customHeight="1" x14ac:dyDescent="0.25">
      <c r="C120" s="358" t="s">
        <v>10</v>
      </c>
      <c r="D120" s="178">
        <v>1156</v>
      </c>
      <c r="E120" s="111">
        <v>1251</v>
      </c>
      <c r="F120" s="112">
        <f t="shared" si="6"/>
        <v>8.2179930795847733E-2</v>
      </c>
      <c r="G120" s="111">
        <v>1462</v>
      </c>
      <c r="H120" s="112">
        <f t="shared" si="7"/>
        <v>0.1686650679456434</v>
      </c>
      <c r="I120" s="111">
        <v>1409</v>
      </c>
      <c r="J120" s="112">
        <f t="shared" si="8"/>
        <v>-3.6251709986320102E-2</v>
      </c>
    </row>
    <row r="121" spans="3:10" ht="19.5" customHeight="1" thickBot="1" x14ac:dyDescent="0.3">
      <c r="C121" s="359" t="s">
        <v>11</v>
      </c>
      <c r="D121" s="183">
        <v>986</v>
      </c>
      <c r="E121" s="186">
        <v>954</v>
      </c>
      <c r="F121" s="171">
        <f t="shared" si="6"/>
        <v>-3.2454361054766734E-2</v>
      </c>
      <c r="G121" s="186">
        <v>1107</v>
      </c>
      <c r="H121" s="171">
        <f t="shared" si="7"/>
        <v>0.16037735849056611</v>
      </c>
      <c r="I121" s="186">
        <v>1064</v>
      </c>
      <c r="J121" s="171">
        <f t="shared" si="8"/>
        <v>-3.8843721770551065E-2</v>
      </c>
    </row>
    <row r="122" spans="3:10" ht="23.25" customHeight="1" thickBot="1" x14ac:dyDescent="0.3">
      <c r="C122" s="356" t="s">
        <v>38</v>
      </c>
      <c r="D122" s="184">
        <f>SUM(D110:D121)</f>
        <v>13076</v>
      </c>
      <c r="E122" s="126">
        <f>SUM(E110:E121)</f>
        <v>12444</v>
      </c>
      <c r="F122" s="114">
        <f>E122/D122-1</f>
        <v>-4.8332823493423049E-2</v>
      </c>
      <c r="G122" s="126">
        <f>SUM(G110:G121)</f>
        <v>15124</v>
      </c>
      <c r="H122" s="114">
        <f t="shared" si="7"/>
        <v>0.21536483445837362</v>
      </c>
      <c r="I122" s="126">
        <f>SUM(I110:I121)</f>
        <v>15449</v>
      </c>
      <c r="J122" s="114">
        <f>I122/SUMIF(I110:I121,"&lt;&gt;"&amp;"",G110:G121)-1</f>
        <v>2.148902406770703E-2</v>
      </c>
    </row>
    <row r="123" spans="3:10" ht="21.75" customHeight="1" x14ac:dyDescent="0.25">
      <c r="C123" s="561"/>
    </row>
    <row r="124" spans="3:10" ht="21.75" customHeight="1" x14ac:dyDescent="0.25">
      <c r="C124" s="561" t="s">
        <v>85</v>
      </c>
    </row>
    <row r="125" spans="3:10" ht="21.75" customHeight="1" x14ac:dyDescent="0.25">
      <c r="C125" s="561"/>
    </row>
    <row r="152" spans="2:10" ht="16.5" customHeight="1" x14ac:dyDescent="0.25"/>
    <row r="153" spans="2:10" ht="24" customHeight="1" x14ac:dyDescent="0.25">
      <c r="B153" s="703" t="s">
        <v>74</v>
      </c>
      <c r="C153" s="703"/>
      <c r="D153" s="703"/>
      <c r="E153" s="703"/>
      <c r="F153" s="703"/>
      <c r="G153" s="703"/>
      <c r="H153" s="703"/>
      <c r="I153" s="703"/>
      <c r="J153" s="703"/>
    </row>
    <row r="154" spans="2:10" ht="20.25" customHeight="1" thickBot="1" x14ac:dyDescent="0.3"/>
    <row r="155" spans="2:10" ht="18" customHeight="1" thickBot="1" x14ac:dyDescent="0.3">
      <c r="D155" s="456" t="s">
        <v>33</v>
      </c>
      <c r="E155" s="693" t="s">
        <v>34</v>
      </c>
      <c r="F155" s="694"/>
      <c r="G155" s="685" t="s">
        <v>58</v>
      </c>
      <c r="H155" s="686"/>
      <c r="I155" s="693" t="s">
        <v>264</v>
      </c>
      <c r="J155" s="694"/>
    </row>
    <row r="156" spans="2:10" ht="26.25" customHeight="1" thickBot="1" x14ac:dyDescent="0.3">
      <c r="D156" s="182" t="s">
        <v>42</v>
      </c>
      <c r="E156" s="185" t="s">
        <v>42</v>
      </c>
      <c r="F156" s="224" t="s">
        <v>53</v>
      </c>
      <c r="G156" s="185" t="s">
        <v>42</v>
      </c>
      <c r="H156" s="224" t="s">
        <v>53</v>
      </c>
      <c r="I156" s="185" t="s">
        <v>42</v>
      </c>
      <c r="J156" s="224" t="s">
        <v>54</v>
      </c>
    </row>
    <row r="157" spans="2:10" ht="18" customHeight="1" x14ac:dyDescent="0.25">
      <c r="C157" s="357" t="s">
        <v>0</v>
      </c>
      <c r="D157" s="178">
        <v>482</v>
      </c>
      <c r="E157" s="111">
        <v>797</v>
      </c>
      <c r="F157" s="112">
        <f>E157/D157-1</f>
        <v>0.65352697095435675</v>
      </c>
      <c r="G157" s="111">
        <v>406</v>
      </c>
      <c r="H157" s="112">
        <f t="shared" ref="H157:H169" si="9">G157/E157-1</f>
        <v>-0.49058971141781682</v>
      </c>
      <c r="I157" s="111">
        <v>1066</v>
      </c>
      <c r="J157" s="112">
        <f>I157/G157-1</f>
        <v>1.625615763546798</v>
      </c>
    </row>
    <row r="158" spans="2:10" ht="18" customHeight="1" x14ac:dyDescent="0.25">
      <c r="C158" s="358" t="s">
        <v>1</v>
      </c>
      <c r="D158" s="178">
        <v>230</v>
      </c>
      <c r="E158" s="111">
        <v>2119</v>
      </c>
      <c r="F158" s="112">
        <f t="shared" ref="F158:F169" si="10">E158/D158-1</f>
        <v>8.2130434782608699</v>
      </c>
      <c r="G158" s="111">
        <v>743</v>
      </c>
      <c r="H158" s="112">
        <f t="shared" si="9"/>
        <v>-0.6493629070316187</v>
      </c>
      <c r="I158" s="111">
        <v>887</v>
      </c>
      <c r="J158" s="112">
        <f t="shared" ref="J158:J168" si="11">IF(I158="","",I158/G158-1)</f>
        <v>0.19380888290713316</v>
      </c>
    </row>
    <row r="159" spans="2:10" ht="18" customHeight="1" x14ac:dyDescent="0.25">
      <c r="C159" s="358" t="s">
        <v>2</v>
      </c>
      <c r="D159" s="178">
        <v>1273</v>
      </c>
      <c r="E159" s="111">
        <v>1239</v>
      </c>
      <c r="F159" s="112">
        <f t="shared" si="10"/>
        <v>-2.6708562450903361E-2</v>
      </c>
      <c r="G159" s="111">
        <v>978</v>
      </c>
      <c r="H159" s="112">
        <f t="shared" si="9"/>
        <v>-0.21065375302663436</v>
      </c>
      <c r="I159" s="111">
        <v>754</v>
      </c>
      <c r="J159" s="112">
        <f t="shared" si="11"/>
        <v>-0.22903885480572594</v>
      </c>
    </row>
    <row r="160" spans="2:10" ht="18" customHeight="1" x14ac:dyDescent="0.25">
      <c r="C160" s="358" t="s">
        <v>3</v>
      </c>
      <c r="D160" s="178">
        <v>1110</v>
      </c>
      <c r="E160" s="111">
        <v>132</v>
      </c>
      <c r="F160" s="112">
        <f t="shared" si="10"/>
        <v>-0.88108108108108107</v>
      </c>
      <c r="G160" s="111">
        <v>863</v>
      </c>
      <c r="H160" s="112">
        <f t="shared" si="9"/>
        <v>5.5378787878787881</v>
      </c>
      <c r="I160" s="111">
        <v>664</v>
      </c>
      <c r="J160" s="112">
        <f t="shared" si="11"/>
        <v>-0.23059096176129779</v>
      </c>
    </row>
    <row r="161" spans="3:10" ht="18" customHeight="1" x14ac:dyDescent="0.25">
      <c r="C161" s="358" t="s">
        <v>4</v>
      </c>
      <c r="D161" s="178">
        <v>1165</v>
      </c>
      <c r="E161" s="111">
        <v>1004</v>
      </c>
      <c r="F161" s="112">
        <f t="shared" si="10"/>
        <v>-0.13819742489270381</v>
      </c>
      <c r="G161" s="111">
        <v>1701</v>
      </c>
      <c r="H161" s="112">
        <f t="shared" si="9"/>
        <v>0.69422310756972117</v>
      </c>
      <c r="I161" s="111">
        <v>635</v>
      </c>
      <c r="J161" s="112">
        <f t="shared" si="11"/>
        <v>-0.6266901822457378</v>
      </c>
    </row>
    <row r="162" spans="3:10" ht="18" customHeight="1" x14ac:dyDescent="0.25">
      <c r="C162" s="358" t="s">
        <v>5</v>
      </c>
      <c r="D162" s="178">
        <v>854</v>
      </c>
      <c r="E162" s="111">
        <v>1379</v>
      </c>
      <c r="F162" s="112">
        <f t="shared" si="10"/>
        <v>0.61475409836065564</v>
      </c>
      <c r="G162" s="111">
        <v>1685</v>
      </c>
      <c r="H162" s="112">
        <f t="shared" si="9"/>
        <v>0.22189992748368392</v>
      </c>
      <c r="I162" s="111">
        <v>1099</v>
      </c>
      <c r="J162" s="112">
        <f t="shared" si="11"/>
        <v>-0.34777448071216621</v>
      </c>
    </row>
    <row r="163" spans="3:10" ht="18" customHeight="1" x14ac:dyDescent="0.25">
      <c r="C163" s="358" t="s">
        <v>6</v>
      </c>
      <c r="D163" s="178">
        <v>654</v>
      </c>
      <c r="E163" s="111">
        <v>269</v>
      </c>
      <c r="F163" s="112">
        <f t="shared" si="10"/>
        <v>-0.58868501529051986</v>
      </c>
      <c r="G163" s="111">
        <v>895</v>
      </c>
      <c r="H163" s="112">
        <f t="shared" si="9"/>
        <v>2.3271375464684017</v>
      </c>
      <c r="I163" s="111">
        <v>878</v>
      </c>
      <c r="J163" s="112">
        <f t="shared" si="11"/>
        <v>-1.8994413407821265E-2</v>
      </c>
    </row>
    <row r="164" spans="3:10" ht="18" customHeight="1" x14ac:dyDescent="0.25">
      <c r="C164" s="358" t="s">
        <v>7</v>
      </c>
      <c r="D164" s="178">
        <v>513</v>
      </c>
      <c r="E164" s="111">
        <v>499</v>
      </c>
      <c r="F164" s="112">
        <f t="shared" si="10"/>
        <v>-2.7290448343079921E-2</v>
      </c>
      <c r="G164" s="111">
        <v>810</v>
      </c>
      <c r="H164" s="112">
        <f t="shared" si="9"/>
        <v>0.62324649298597201</v>
      </c>
      <c r="I164" s="111">
        <v>602</v>
      </c>
      <c r="J164" s="112">
        <f t="shared" si="11"/>
        <v>-0.25679012345679009</v>
      </c>
    </row>
    <row r="165" spans="3:10" ht="18" customHeight="1" x14ac:dyDescent="0.25">
      <c r="C165" s="358" t="s">
        <v>8</v>
      </c>
      <c r="D165" s="178">
        <v>760</v>
      </c>
      <c r="E165" s="111">
        <v>713</v>
      </c>
      <c r="F165" s="112">
        <f t="shared" si="10"/>
        <v>-6.184210526315792E-2</v>
      </c>
      <c r="G165" s="111">
        <v>786</v>
      </c>
      <c r="H165" s="112">
        <f t="shared" si="9"/>
        <v>0.10238429172510521</v>
      </c>
      <c r="I165" s="111">
        <v>772</v>
      </c>
      <c r="J165" s="112">
        <f t="shared" si="11"/>
        <v>-1.7811704834605591E-2</v>
      </c>
    </row>
    <row r="166" spans="3:10" ht="18" customHeight="1" x14ac:dyDescent="0.25">
      <c r="C166" s="358" t="s">
        <v>9</v>
      </c>
      <c r="D166" s="178">
        <v>864</v>
      </c>
      <c r="E166" s="111">
        <v>1007</v>
      </c>
      <c r="F166" s="112">
        <f t="shared" si="10"/>
        <v>0.1655092592592593</v>
      </c>
      <c r="G166" s="111">
        <v>727</v>
      </c>
      <c r="H166" s="112">
        <f t="shared" si="9"/>
        <v>-0.27805362462760674</v>
      </c>
      <c r="I166" s="111">
        <v>1416</v>
      </c>
      <c r="J166" s="112">
        <f t="shared" si="11"/>
        <v>0.94773039889958732</v>
      </c>
    </row>
    <row r="167" spans="3:10" ht="18" customHeight="1" x14ac:dyDescent="0.25">
      <c r="C167" s="358" t="s">
        <v>10</v>
      </c>
      <c r="D167" s="178">
        <v>1341</v>
      </c>
      <c r="E167" s="111">
        <v>1827</v>
      </c>
      <c r="F167" s="112">
        <f t="shared" si="10"/>
        <v>0.36241610738255026</v>
      </c>
      <c r="G167" s="111">
        <v>1060</v>
      </c>
      <c r="H167" s="112">
        <f t="shared" si="9"/>
        <v>-0.41981390257252327</v>
      </c>
      <c r="I167" s="111">
        <v>976</v>
      </c>
      <c r="J167" s="112">
        <f t="shared" si="11"/>
        <v>-7.9245283018867907E-2</v>
      </c>
    </row>
    <row r="168" spans="3:10" ht="18" customHeight="1" thickBot="1" x14ac:dyDescent="0.3">
      <c r="C168" s="359" t="s">
        <v>11</v>
      </c>
      <c r="D168" s="183">
        <v>877</v>
      </c>
      <c r="E168" s="121">
        <v>966</v>
      </c>
      <c r="F168" s="119">
        <f t="shared" si="10"/>
        <v>0.10148232611174457</v>
      </c>
      <c r="G168" s="121">
        <v>1076</v>
      </c>
      <c r="H168" s="119">
        <f t="shared" si="9"/>
        <v>0.11387163561076608</v>
      </c>
      <c r="I168" s="186">
        <v>1000</v>
      </c>
      <c r="J168" s="112">
        <f t="shared" si="11"/>
        <v>-7.0631970260223054E-2</v>
      </c>
    </row>
    <row r="169" spans="3:10" ht="18.75" customHeight="1" thickBot="1" x14ac:dyDescent="0.3">
      <c r="C169" s="356" t="s">
        <v>38</v>
      </c>
      <c r="D169" s="184">
        <f>SUM(D157:D168)</f>
        <v>10123</v>
      </c>
      <c r="E169" s="126">
        <f>SUM(E157:E168)</f>
        <v>11951</v>
      </c>
      <c r="F169" s="114">
        <f t="shared" si="10"/>
        <v>0.18057887977872178</v>
      </c>
      <c r="G169" s="126">
        <f>SUM(G157:G168)</f>
        <v>11730</v>
      </c>
      <c r="H169" s="114">
        <f t="shared" si="9"/>
        <v>-1.849217638691325E-2</v>
      </c>
      <c r="I169" s="126">
        <f>SUM(I157:I168)</f>
        <v>10749</v>
      </c>
      <c r="J169" s="114">
        <f>I169/SUMIF(I157:I168,"&lt;&gt;"&amp;"",G157:G168)-1</f>
        <v>-8.3631713554987219E-2</v>
      </c>
    </row>
    <row r="170" spans="3:10" ht="21" customHeight="1" x14ac:dyDescent="0.25">
      <c r="C170" s="516"/>
    </row>
    <row r="171" spans="3:10" ht="18" customHeight="1" x14ac:dyDescent="0.25">
      <c r="C171" s="228" t="s">
        <v>85</v>
      </c>
    </row>
    <row r="190" spans="5:6" x14ac:dyDescent="0.25">
      <c r="E190" s="517" t="s">
        <v>186</v>
      </c>
      <c r="F190" s="519">
        <v>10749</v>
      </c>
    </row>
    <row r="191" spans="5:6" x14ac:dyDescent="0.25">
      <c r="E191" s="517" t="s">
        <v>188</v>
      </c>
      <c r="F191" s="519">
        <v>1396</v>
      </c>
    </row>
    <row r="192" spans="5:6" x14ac:dyDescent="0.25">
      <c r="E192" s="517" t="s">
        <v>185</v>
      </c>
      <c r="F192" s="518">
        <v>433</v>
      </c>
    </row>
    <row r="193" spans="5:6" x14ac:dyDescent="0.25">
      <c r="E193" s="517" t="s">
        <v>260</v>
      </c>
      <c r="F193" s="518">
        <v>0</v>
      </c>
    </row>
    <row r="194" spans="5:6" x14ac:dyDescent="0.25">
      <c r="F194">
        <v>433</v>
      </c>
    </row>
    <row r="195" spans="5:6" x14ac:dyDescent="0.25">
      <c r="F195">
        <v>0</v>
      </c>
    </row>
    <row r="208" spans="5:6" ht="15.75" customHeight="1" x14ac:dyDescent="0.25"/>
    <row r="209" spans="2:10" ht="20.25" customHeight="1" x14ac:dyDescent="0.25"/>
    <row r="210" spans="2:10" ht="39" customHeight="1" x14ac:dyDescent="0.25">
      <c r="B210" s="702" t="s">
        <v>191</v>
      </c>
      <c r="C210" s="702"/>
      <c r="D210" s="702"/>
      <c r="E210" s="702"/>
      <c r="F210" s="702"/>
      <c r="G210" s="702"/>
      <c r="H210" s="702"/>
      <c r="I210" s="702"/>
      <c r="J210" s="702"/>
    </row>
    <row r="211" spans="2:10" ht="21" customHeight="1" thickBot="1" x14ac:dyDescent="0.3">
      <c r="C211" s="364"/>
      <c r="D211" s="365"/>
      <c r="E211" s="365"/>
      <c r="F211" s="365"/>
      <c r="G211" s="365"/>
      <c r="H211" s="365"/>
      <c r="I211" s="365"/>
      <c r="J211" s="365"/>
    </row>
    <row r="212" spans="2:10" ht="26.25" customHeight="1" thickBot="1" x14ac:dyDescent="0.3">
      <c r="C212" s="366"/>
      <c r="D212" s="383" t="s">
        <v>33</v>
      </c>
      <c r="E212" s="696" t="s">
        <v>34</v>
      </c>
      <c r="F212" s="697"/>
      <c r="G212" s="373" t="s">
        <v>58</v>
      </c>
      <c r="H212" s="374"/>
      <c r="I212" s="369" t="s">
        <v>264</v>
      </c>
      <c r="J212" s="368"/>
    </row>
    <row r="213" spans="2:10" ht="39.75" customHeight="1" thickBot="1" x14ac:dyDescent="0.3">
      <c r="C213" s="366"/>
      <c r="D213" s="612" t="s">
        <v>192</v>
      </c>
      <c r="E213" s="395" t="s">
        <v>192</v>
      </c>
      <c r="F213" s="602" t="s">
        <v>53</v>
      </c>
      <c r="G213" s="395" t="s">
        <v>192</v>
      </c>
      <c r="H213" s="602" t="s">
        <v>53</v>
      </c>
      <c r="I213" s="395" t="s">
        <v>192</v>
      </c>
      <c r="J213" s="602" t="s">
        <v>54</v>
      </c>
    </row>
    <row r="214" spans="2:10" ht="21.75" customHeight="1" x14ac:dyDescent="0.25">
      <c r="C214" s="396" t="s">
        <v>0</v>
      </c>
      <c r="D214" s="384">
        <v>2749</v>
      </c>
      <c r="E214" s="370">
        <v>2642</v>
      </c>
      <c r="F214" s="371">
        <f t="shared" ref="F214:F226" si="12">+E214/D214-1</f>
        <v>-3.8923244816296831E-2</v>
      </c>
      <c r="G214" s="370">
        <v>2992</v>
      </c>
      <c r="H214" s="371">
        <f t="shared" ref="H214:H226" si="13">+G214/E214-1</f>
        <v>0.1324753974261923</v>
      </c>
      <c r="I214" s="370">
        <v>2983</v>
      </c>
      <c r="J214" s="371">
        <f t="shared" ref="J214:J225" si="14">IF(I214="","",I214/G214-1)</f>
        <v>-3.0080213903743713E-3</v>
      </c>
    </row>
    <row r="215" spans="2:10" ht="21.75" customHeight="1" x14ac:dyDescent="0.25">
      <c r="C215" s="397" t="s">
        <v>1</v>
      </c>
      <c r="D215" s="326">
        <v>3080</v>
      </c>
      <c r="E215" s="328">
        <v>2935</v>
      </c>
      <c r="F215" s="375">
        <f t="shared" si="12"/>
        <v>-4.7077922077922052E-2</v>
      </c>
      <c r="G215" s="328">
        <v>2706</v>
      </c>
      <c r="H215" s="375">
        <f t="shared" si="13"/>
        <v>-7.802385008517887E-2</v>
      </c>
      <c r="I215" s="328">
        <v>3213</v>
      </c>
      <c r="J215" s="371">
        <f t="shared" si="14"/>
        <v>0.18736141906873605</v>
      </c>
    </row>
    <row r="216" spans="2:10" ht="21.75" customHeight="1" x14ac:dyDescent="0.25">
      <c r="C216" s="397" t="s">
        <v>2</v>
      </c>
      <c r="D216" s="326">
        <v>3188</v>
      </c>
      <c r="E216" s="328">
        <v>3121</v>
      </c>
      <c r="F216" s="371">
        <f t="shared" si="12"/>
        <v>-2.1016311166875745E-2</v>
      </c>
      <c r="G216" s="328">
        <v>3128</v>
      </c>
      <c r="H216" s="371">
        <f t="shared" si="13"/>
        <v>2.242870874719749E-3</v>
      </c>
      <c r="I216" s="328">
        <v>2717</v>
      </c>
      <c r="J216" s="371">
        <f t="shared" si="14"/>
        <v>-0.13139386189258317</v>
      </c>
    </row>
    <row r="217" spans="2:10" ht="21.75" customHeight="1" x14ac:dyDescent="0.25">
      <c r="C217" s="397" t="s">
        <v>3</v>
      </c>
      <c r="D217" s="326">
        <v>2671</v>
      </c>
      <c r="E217" s="328">
        <v>2456</v>
      </c>
      <c r="F217" s="375">
        <f t="shared" si="12"/>
        <v>-8.0494196929988715E-2</v>
      </c>
      <c r="G217" s="328">
        <v>2422</v>
      </c>
      <c r="H217" s="375">
        <f t="shared" si="13"/>
        <v>-1.3843648208469062E-2</v>
      </c>
      <c r="I217" s="328">
        <v>3003</v>
      </c>
      <c r="J217" s="371">
        <f t="shared" si="14"/>
        <v>0.23988439306358389</v>
      </c>
    </row>
    <row r="218" spans="2:10" ht="21.75" customHeight="1" x14ac:dyDescent="0.25">
      <c r="C218" s="397" t="s">
        <v>4</v>
      </c>
      <c r="D218" s="326">
        <v>2800</v>
      </c>
      <c r="E218" s="328">
        <v>2896</v>
      </c>
      <c r="F218" s="371">
        <f t="shared" si="12"/>
        <v>3.4285714285714253E-2</v>
      </c>
      <c r="G218" s="328">
        <v>2996</v>
      </c>
      <c r="H218" s="371">
        <f t="shared" si="13"/>
        <v>3.4530386740331487E-2</v>
      </c>
      <c r="I218" s="328">
        <v>3062</v>
      </c>
      <c r="J218" s="371">
        <f t="shared" si="14"/>
        <v>2.2029372496662258E-2</v>
      </c>
    </row>
    <row r="219" spans="2:10" ht="21.75" customHeight="1" x14ac:dyDescent="0.25">
      <c r="C219" s="397" t="s">
        <v>5</v>
      </c>
      <c r="D219" s="326">
        <v>2590</v>
      </c>
      <c r="E219" s="328">
        <v>2653</v>
      </c>
      <c r="F219" s="375">
        <f t="shared" si="12"/>
        <v>2.4324324324324298E-2</v>
      </c>
      <c r="G219" s="328">
        <v>2914</v>
      </c>
      <c r="H219" s="375">
        <f t="shared" si="13"/>
        <v>9.8379193366000761E-2</v>
      </c>
      <c r="I219" s="328">
        <v>2681</v>
      </c>
      <c r="J219" s="371">
        <f t="shared" si="14"/>
        <v>-7.9958819492107036E-2</v>
      </c>
    </row>
    <row r="220" spans="2:10" ht="21.75" customHeight="1" x14ac:dyDescent="0.25">
      <c r="C220" s="397" t="s">
        <v>6</v>
      </c>
      <c r="D220" s="326">
        <v>2264</v>
      </c>
      <c r="E220" s="328">
        <v>2162</v>
      </c>
      <c r="F220" s="371">
        <f t="shared" si="12"/>
        <v>-4.5053003533568892E-2</v>
      </c>
      <c r="G220" s="328">
        <v>2096</v>
      </c>
      <c r="H220" s="371">
        <f t="shared" si="13"/>
        <v>-3.0527289546716019E-2</v>
      </c>
      <c r="I220" s="328">
        <v>2486</v>
      </c>
      <c r="J220" s="371">
        <f t="shared" si="14"/>
        <v>0.18606870229007644</v>
      </c>
    </row>
    <row r="221" spans="2:10" ht="21.75" customHeight="1" x14ac:dyDescent="0.25">
      <c r="C221" s="397" t="s">
        <v>7</v>
      </c>
      <c r="D221" s="326">
        <v>1515</v>
      </c>
      <c r="E221" s="328">
        <v>1681</v>
      </c>
      <c r="F221" s="375">
        <f t="shared" si="12"/>
        <v>0.10957095709570952</v>
      </c>
      <c r="G221" s="328">
        <v>1642</v>
      </c>
      <c r="H221" s="375">
        <f t="shared" si="13"/>
        <v>-2.3200475907198093E-2</v>
      </c>
      <c r="I221" s="328">
        <v>1709</v>
      </c>
      <c r="J221" s="371">
        <f t="shared" si="14"/>
        <v>4.0803897685748991E-2</v>
      </c>
    </row>
    <row r="222" spans="2:10" ht="21.75" customHeight="1" x14ac:dyDescent="0.25">
      <c r="C222" s="397" t="s">
        <v>8</v>
      </c>
      <c r="D222" s="326">
        <v>2518</v>
      </c>
      <c r="E222" s="328">
        <v>2760</v>
      </c>
      <c r="F222" s="371">
        <f t="shared" si="12"/>
        <v>9.6108022239872914E-2</v>
      </c>
      <c r="G222" s="328">
        <v>2492</v>
      </c>
      <c r="H222" s="371">
        <f t="shared" si="13"/>
        <v>-9.710144927536235E-2</v>
      </c>
      <c r="I222" s="328">
        <v>2552</v>
      </c>
      <c r="J222" s="371">
        <f t="shared" si="14"/>
        <v>2.4077046548956593E-2</v>
      </c>
    </row>
    <row r="223" spans="2:10" ht="21.75" customHeight="1" x14ac:dyDescent="0.25">
      <c r="C223" s="397" t="s">
        <v>9</v>
      </c>
      <c r="D223" s="326">
        <v>2475</v>
      </c>
      <c r="E223" s="328">
        <v>2359</v>
      </c>
      <c r="F223" s="375">
        <f t="shared" si="12"/>
        <v>-4.6868686868686837E-2</v>
      </c>
      <c r="G223" s="328">
        <v>2666</v>
      </c>
      <c r="H223" s="375">
        <f t="shared" si="13"/>
        <v>0.13013988978380664</v>
      </c>
      <c r="I223" s="328">
        <v>3087</v>
      </c>
      <c r="J223" s="371">
        <f t="shared" si="14"/>
        <v>0.15791447861965491</v>
      </c>
    </row>
    <row r="224" spans="2:10" ht="21.75" customHeight="1" x14ac:dyDescent="0.25">
      <c r="C224" s="397" t="s">
        <v>10</v>
      </c>
      <c r="D224" s="326">
        <v>2737</v>
      </c>
      <c r="E224" s="328">
        <v>2581</v>
      </c>
      <c r="F224" s="371">
        <f t="shared" si="12"/>
        <v>-5.6996711728169558E-2</v>
      </c>
      <c r="G224" s="328">
        <v>2662</v>
      </c>
      <c r="H224" s="371">
        <f t="shared" si="13"/>
        <v>3.1383184812088238E-2</v>
      </c>
      <c r="I224" s="328">
        <v>2742</v>
      </c>
      <c r="J224" s="371">
        <f t="shared" si="14"/>
        <v>3.0052592036063031E-2</v>
      </c>
    </row>
    <row r="225" spans="3:10" ht="21.75" customHeight="1" thickBot="1" x14ac:dyDescent="0.3">
      <c r="C225" s="398" t="s">
        <v>11</v>
      </c>
      <c r="D225" s="385">
        <v>2813</v>
      </c>
      <c r="E225" s="380">
        <v>2500</v>
      </c>
      <c r="F225" s="381">
        <f t="shared" si="12"/>
        <v>-0.11126910771418419</v>
      </c>
      <c r="G225" s="329">
        <v>2477</v>
      </c>
      <c r="H225" s="376">
        <f t="shared" si="13"/>
        <v>-9.199999999999986E-3</v>
      </c>
      <c r="I225" s="329">
        <v>2710</v>
      </c>
      <c r="J225" s="372">
        <f t="shared" si="14"/>
        <v>9.4065401695599515E-2</v>
      </c>
    </row>
    <row r="226" spans="3:10" ht="24.75" customHeight="1" thickBot="1" x14ac:dyDescent="0.3">
      <c r="C226" s="399" t="s">
        <v>38</v>
      </c>
      <c r="D226" s="401">
        <f>SUM(D214:D225)</f>
        <v>31400</v>
      </c>
      <c r="E226" s="402">
        <f>SUM(E214:E225)</f>
        <v>30746</v>
      </c>
      <c r="F226" s="367">
        <f t="shared" si="12"/>
        <v>-2.0828025477707013E-2</v>
      </c>
      <c r="G226" s="402">
        <f>SUM(G214:G225)</f>
        <v>31193</v>
      </c>
      <c r="H226" s="367">
        <f t="shared" si="13"/>
        <v>1.4538476549795121E-2</v>
      </c>
      <c r="I226" s="402">
        <f>SUM(I214:I225)</f>
        <v>32945</v>
      </c>
      <c r="J226" s="367">
        <f>I226/SUMIF(I214:I225,"&lt;&gt;"&amp;"",G214:G225)-1</f>
        <v>5.6166447600423108E-2</v>
      </c>
    </row>
    <row r="227" spans="3:10" ht="21" customHeight="1" x14ac:dyDescent="0.25">
      <c r="C227" s="516"/>
    </row>
    <row r="228" spans="3:10" ht="18" customHeight="1" x14ac:dyDescent="0.25">
      <c r="C228" s="228" t="s">
        <v>85</v>
      </c>
    </row>
    <row r="255" spans="3:10" ht="26.25" customHeight="1" x14ac:dyDescent="0.25"/>
    <row r="256" spans="3:10" ht="36" customHeight="1" x14ac:dyDescent="0.25">
      <c r="C256" s="695" t="s">
        <v>195</v>
      </c>
      <c r="D256" s="695"/>
      <c r="E256" s="695"/>
      <c r="F256" s="695"/>
      <c r="G256" s="695"/>
      <c r="H256" s="695"/>
      <c r="I256" s="695"/>
      <c r="J256" s="695"/>
    </row>
    <row r="257" spans="3:10" ht="19.5" customHeight="1" thickBot="1" x14ac:dyDescent="0.3"/>
    <row r="258" spans="3:10" ht="20.25" customHeight="1" thickBot="1" x14ac:dyDescent="0.3">
      <c r="C258" s="408"/>
      <c r="D258" s="457">
        <v>2021</v>
      </c>
      <c r="E258" s="691">
        <v>2022</v>
      </c>
      <c r="F258" s="692"/>
      <c r="G258" s="691">
        <v>2023</v>
      </c>
      <c r="H258" s="692"/>
      <c r="I258" s="700" t="s">
        <v>264</v>
      </c>
      <c r="J258" s="701"/>
    </row>
    <row r="259" spans="3:10" ht="36" customHeight="1" thickBot="1" x14ac:dyDescent="0.3">
      <c r="C259" s="408"/>
      <c r="D259" s="409" t="s">
        <v>194</v>
      </c>
      <c r="E259" s="410" t="s">
        <v>194</v>
      </c>
      <c r="F259" s="602" t="s">
        <v>53</v>
      </c>
      <c r="G259" s="410" t="s">
        <v>194</v>
      </c>
      <c r="H259" s="602" t="s">
        <v>53</v>
      </c>
      <c r="I259" s="410" t="s">
        <v>194</v>
      </c>
      <c r="J259" s="603" t="s">
        <v>54</v>
      </c>
    </row>
    <row r="260" spans="3:10" ht="18" customHeight="1" x14ac:dyDescent="0.25">
      <c r="C260" s="396" t="s">
        <v>0</v>
      </c>
      <c r="D260" s="411">
        <v>1298</v>
      </c>
      <c r="E260" s="412">
        <v>1462</v>
      </c>
      <c r="F260" s="112">
        <f t="shared" ref="F260:F272" si="15">+E260/D260-1</f>
        <v>0.12634822804314338</v>
      </c>
      <c r="G260" s="412">
        <v>1555</v>
      </c>
      <c r="H260" s="112">
        <f t="shared" ref="H260:H272" si="16">+G260/E260-1</f>
        <v>6.3611491108071183E-2</v>
      </c>
      <c r="I260" s="417">
        <v>1855</v>
      </c>
      <c r="J260" s="112">
        <f t="shared" ref="J260:J271" si="17">IF(I260="","",I260/G260-1)</f>
        <v>0.19292604501607724</v>
      </c>
    </row>
    <row r="261" spans="3:10" ht="18" customHeight="1" x14ac:dyDescent="0.25">
      <c r="C261" s="397" t="s">
        <v>1</v>
      </c>
      <c r="D261" s="413">
        <v>2095</v>
      </c>
      <c r="E261" s="414">
        <v>3626</v>
      </c>
      <c r="F261" s="112">
        <f t="shared" si="15"/>
        <v>0.73078758949880673</v>
      </c>
      <c r="G261" s="414">
        <v>2395</v>
      </c>
      <c r="H261" s="112">
        <f t="shared" si="16"/>
        <v>-0.33949255377826804</v>
      </c>
      <c r="I261" s="418">
        <v>2725</v>
      </c>
      <c r="J261" s="140">
        <f t="shared" si="17"/>
        <v>0.13778705636743216</v>
      </c>
    </row>
    <row r="262" spans="3:10" ht="18" customHeight="1" x14ac:dyDescent="0.25">
      <c r="C262" s="397" t="s">
        <v>2</v>
      </c>
      <c r="D262" s="413">
        <v>2770</v>
      </c>
      <c r="E262" s="414">
        <v>4164</v>
      </c>
      <c r="F262" s="112">
        <f t="shared" si="15"/>
        <v>0.50324909747292423</v>
      </c>
      <c r="G262" s="414">
        <v>3006</v>
      </c>
      <c r="H262" s="112">
        <f t="shared" si="16"/>
        <v>-0.27809798270893371</v>
      </c>
      <c r="I262" s="418">
        <v>2613</v>
      </c>
      <c r="J262" s="140">
        <f t="shared" si="17"/>
        <v>-0.13073852295409183</v>
      </c>
    </row>
    <row r="263" spans="3:10" ht="18" customHeight="1" x14ac:dyDescent="0.25">
      <c r="C263" s="397" t="s">
        <v>3</v>
      </c>
      <c r="D263" s="413">
        <v>2363</v>
      </c>
      <c r="E263" s="414">
        <v>3478</v>
      </c>
      <c r="F263" s="112">
        <f t="shared" si="15"/>
        <v>0.47185780787135001</v>
      </c>
      <c r="G263" s="414">
        <v>2666</v>
      </c>
      <c r="H263" s="112">
        <f t="shared" si="16"/>
        <v>-0.23346751006325472</v>
      </c>
      <c r="I263" s="418">
        <v>3132</v>
      </c>
      <c r="J263" s="140">
        <f t="shared" si="17"/>
        <v>0.17479369842460613</v>
      </c>
    </row>
    <row r="264" spans="3:10" ht="18" customHeight="1" x14ac:dyDescent="0.25">
      <c r="C264" s="397" t="s">
        <v>4</v>
      </c>
      <c r="D264" s="413">
        <v>2062</v>
      </c>
      <c r="E264" s="414">
        <v>3392</v>
      </c>
      <c r="F264" s="112">
        <f t="shared" si="15"/>
        <v>0.64500484966052385</v>
      </c>
      <c r="G264" s="414">
        <v>3196</v>
      </c>
      <c r="H264" s="112">
        <f t="shared" si="16"/>
        <v>-5.7783018867924474E-2</v>
      </c>
      <c r="I264" s="418">
        <v>2944</v>
      </c>
      <c r="J264" s="140">
        <f t="shared" si="17"/>
        <v>-7.8848560700876091E-2</v>
      </c>
    </row>
    <row r="265" spans="3:10" ht="18" customHeight="1" x14ac:dyDescent="0.25">
      <c r="C265" s="397" t="s">
        <v>5</v>
      </c>
      <c r="D265" s="413">
        <v>1892</v>
      </c>
      <c r="E265" s="414">
        <v>3108</v>
      </c>
      <c r="F265" s="112">
        <f t="shared" si="15"/>
        <v>0.64270613107822405</v>
      </c>
      <c r="G265" s="414">
        <v>2733</v>
      </c>
      <c r="H265" s="112">
        <f t="shared" si="16"/>
        <v>-0.12065637065637069</v>
      </c>
      <c r="I265" s="418">
        <v>3155</v>
      </c>
      <c r="J265" s="140">
        <f t="shared" si="17"/>
        <v>0.15440907427735096</v>
      </c>
    </row>
    <row r="266" spans="3:10" ht="18" customHeight="1" x14ac:dyDescent="0.25">
      <c r="C266" s="397" t="s">
        <v>6</v>
      </c>
      <c r="D266" s="413">
        <v>1697</v>
      </c>
      <c r="E266" s="414">
        <v>2475</v>
      </c>
      <c r="F266" s="112">
        <f t="shared" si="15"/>
        <v>0.45845609899823225</v>
      </c>
      <c r="G266" s="414">
        <v>2307</v>
      </c>
      <c r="H266" s="112">
        <f t="shared" si="16"/>
        <v>-6.7878787878787872E-2</v>
      </c>
      <c r="I266" s="418">
        <v>2623</v>
      </c>
      <c r="J266" s="140">
        <f t="shared" si="17"/>
        <v>0.13697442566103168</v>
      </c>
    </row>
    <row r="267" spans="3:10" ht="18" customHeight="1" x14ac:dyDescent="0.25">
      <c r="C267" s="397" t="s">
        <v>7</v>
      </c>
      <c r="D267" s="413">
        <v>951</v>
      </c>
      <c r="E267" s="414">
        <v>1603</v>
      </c>
      <c r="F267" s="112">
        <f t="shared" si="15"/>
        <v>0.6855941114616193</v>
      </c>
      <c r="G267" s="414">
        <v>1270</v>
      </c>
      <c r="H267" s="112">
        <f t="shared" si="16"/>
        <v>-0.20773549594510288</v>
      </c>
      <c r="I267" s="418">
        <v>1403</v>
      </c>
      <c r="J267" s="140">
        <f t="shared" si="17"/>
        <v>0.10472440944881889</v>
      </c>
    </row>
    <row r="268" spans="3:10" ht="18" customHeight="1" x14ac:dyDescent="0.25">
      <c r="C268" s="397" t="s">
        <v>8</v>
      </c>
      <c r="D268" s="413">
        <v>1486</v>
      </c>
      <c r="E268" s="414">
        <v>1509</v>
      </c>
      <c r="F268" s="112">
        <f t="shared" si="15"/>
        <v>1.5477792732166984E-2</v>
      </c>
      <c r="G268" s="414">
        <v>1716</v>
      </c>
      <c r="H268" s="112">
        <f t="shared" si="16"/>
        <v>0.1371769383697814</v>
      </c>
      <c r="I268" s="418">
        <v>1410</v>
      </c>
      <c r="J268" s="140">
        <f t="shared" si="17"/>
        <v>-0.17832167832167833</v>
      </c>
    </row>
    <row r="269" spans="3:10" ht="18" customHeight="1" x14ac:dyDescent="0.25">
      <c r="C269" s="397" t="s">
        <v>9</v>
      </c>
      <c r="D269" s="413">
        <v>2764</v>
      </c>
      <c r="E269" s="414">
        <v>3135</v>
      </c>
      <c r="F269" s="112">
        <f t="shared" si="15"/>
        <v>0.13422575976845152</v>
      </c>
      <c r="G269" s="414">
        <v>3255</v>
      </c>
      <c r="H269" s="112">
        <f t="shared" si="16"/>
        <v>3.8277511961722466E-2</v>
      </c>
      <c r="I269" s="418">
        <v>3252</v>
      </c>
      <c r="J269" s="140">
        <f t="shared" si="17"/>
        <v>-9.2165898617513342E-4</v>
      </c>
    </row>
    <row r="270" spans="3:10" ht="18" customHeight="1" x14ac:dyDescent="0.25">
      <c r="C270" s="397" t="s">
        <v>10</v>
      </c>
      <c r="D270" s="413">
        <v>2601</v>
      </c>
      <c r="E270" s="414">
        <v>2955</v>
      </c>
      <c r="F270" s="112">
        <f t="shared" si="15"/>
        <v>0.13610149942329874</v>
      </c>
      <c r="G270" s="414">
        <v>3055</v>
      </c>
      <c r="H270" s="112">
        <f t="shared" si="16"/>
        <v>3.384094754653133E-2</v>
      </c>
      <c r="I270" s="419">
        <v>3199</v>
      </c>
      <c r="J270" s="140">
        <f t="shared" si="17"/>
        <v>4.7135842880523748E-2</v>
      </c>
    </row>
    <row r="271" spans="3:10" ht="18" customHeight="1" thickBot="1" x14ac:dyDescent="0.3">
      <c r="C271" s="398" t="s">
        <v>11</v>
      </c>
      <c r="D271" s="415">
        <v>2402</v>
      </c>
      <c r="E271" s="416">
        <v>1904</v>
      </c>
      <c r="F271" s="119">
        <f t="shared" si="15"/>
        <v>-0.20732722731057451</v>
      </c>
      <c r="G271" s="416">
        <v>2314</v>
      </c>
      <c r="H271" s="119">
        <f t="shared" si="16"/>
        <v>0.21533613445378141</v>
      </c>
      <c r="I271" s="420">
        <v>2652</v>
      </c>
      <c r="J271" s="140">
        <f t="shared" si="17"/>
        <v>0.14606741573033699</v>
      </c>
    </row>
    <row r="272" spans="3:10" ht="19.5" customHeight="1" thickBot="1" x14ac:dyDescent="0.3">
      <c r="C272" s="399" t="s">
        <v>38</v>
      </c>
      <c r="D272" s="401">
        <f t="shared" ref="D272:E272" si="18">SUM(D260:D271)</f>
        <v>24381</v>
      </c>
      <c r="E272" s="402">
        <f t="shared" si="18"/>
        <v>32811</v>
      </c>
      <c r="F272" s="114">
        <f t="shared" si="15"/>
        <v>0.3457610434354621</v>
      </c>
      <c r="G272" s="402">
        <f>SUM(G260:G271)</f>
        <v>29468</v>
      </c>
      <c r="H272" s="114">
        <f t="shared" si="16"/>
        <v>-0.10188656243333027</v>
      </c>
      <c r="I272" s="402">
        <f>SUM(I260:I271)</f>
        <v>30963</v>
      </c>
      <c r="J272" s="367">
        <f>I272/SUMIF(I260:I271,"&lt;&gt;"&amp;"",G260:G271)-1</f>
        <v>5.0732998506854976E-2</v>
      </c>
    </row>
    <row r="273" spans="3:3" ht="21.75" customHeight="1" x14ac:dyDescent="0.25">
      <c r="C273" s="516"/>
    </row>
    <row r="274" spans="3:3" ht="17.25" customHeight="1" x14ac:dyDescent="0.25">
      <c r="C274" s="228" t="s">
        <v>85</v>
      </c>
    </row>
    <row r="294" spans="6:7" x14ac:dyDescent="0.25">
      <c r="F294" s="34">
        <v>208</v>
      </c>
      <c r="G294" t="s">
        <v>188</v>
      </c>
    </row>
    <row r="295" spans="6:7" x14ac:dyDescent="0.25">
      <c r="F295" s="34">
        <v>30963</v>
      </c>
      <c r="G295" t="s">
        <v>186</v>
      </c>
    </row>
    <row r="296" spans="6:7" x14ac:dyDescent="0.25">
      <c r="F296">
        <v>208</v>
      </c>
    </row>
    <row r="297" spans="6:7" x14ac:dyDescent="0.25">
      <c r="F297">
        <v>30963</v>
      </c>
    </row>
    <row r="315" spans="3:10" ht="36.75" customHeight="1" x14ac:dyDescent="0.25">
      <c r="C315" s="698" t="s">
        <v>193</v>
      </c>
      <c r="D315" s="698"/>
      <c r="E315" s="698"/>
      <c r="F315" s="698"/>
      <c r="G315" s="698"/>
      <c r="H315" s="698"/>
      <c r="I315" s="698"/>
      <c r="J315" s="698"/>
    </row>
    <row r="317" spans="3:10" ht="15.75" thickBot="1" x14ac:dyDescent="0.3"/>
    <row r="318" spans="3:10" ht="24" customHeight="1" thickBot="1" x14ac:dyDescent="0.3">
      <c r="C318" s="366"/>
      <c r="D318" s="383" t="s">
        <v>33</v>
      </c>
      <c r="E318" s="696" t="s">
        <v>34</v>
      </c>
      <c r="F318" s="697"/>
      <c r="G318" s="373" t="s">
        <v>58</v>
      </c>
      <c r="H318" s="374"/>
      <c r="I318" s="382" t="s">
        <v>264</v>
      </c>
      <c r="J318" s="368"/>
    </row>
    <row r="319" spans="3:10" ht="39" customHeight="1" thickBot="1" x14ac:dyDescent="0.3">
      <c r="C319" s="366"/>
      <c r="D319" s="605" t="s">
        <v>245</v>
      </c>
      <c r="E319" s="605" t="s">
        <v>245</v>
      </c>
      <c r="F319" s="604" t="s">
        <v>53</v>
      </c>
      <c r="G319" s="605" t="s">
        <v>245</v>
      </c>
      <c r="H319" s="604" t="s">
        <v>53</v>
      </c>
      <c r="I319" s="605" t="s">
        <v>245</v>
      </c>
      <c r="J319" s="604" t="s">
        <v>54</v>
      </c>
    </row>
    <row r="320" spans="3:10" ht="20.25" customHeight="1" x14ac:dyDescent="0.25">
      <c r="C320" s="404" t="s">
        <v>0</v>
      </c>
      <c r="D320" s="384">
        <v>211</v>
      </c>
      <c r="E320" s="370">
        <v>265</v>
      </c>
      <c r="F320" s="371">
        <f t="shared" ref="F320:F332" si="19">E320/D320-1</f>
        <v>0.25592417061611372</v>
      </c>
      <c r="G320" s="370">
        <v>249</v>
      </c>
      <c r="H320" s="371">
        <f t="shared" ref="H320:H332" si="20">G320/E320-1</f>
        <v>-6.0377358490566024E-2</v>
      </c>
      <c r="I320" s="377">
        <v>285</v>
      </c>
      <c r="J320" s="371">
        <f t="shared" ref="J320:J331" si="21">IF(I320="","",I320/G320-1)</f>
        <v>0.14457831325301207</v>
      </c>
    </row>
    <row r="321" spans="3:10" ht="20.25" customHeight="1" x14ac:dyDescent="0.25">
      <c r="C321" s="405" t="s">
        <v>1</v>
      </c>
      <c r="D321" s="326">
        <v>290</v>
      </c>
      <c r="E321" s="328">
        <v>252</v>
      </c>
      <c r="F321" s="375">
        <f t="shared" si="19"/>
        <v>-0.13103448275862073</v>
      </c>
      <c r="G321" s="328">
        <v>244</v>
      </c>
      <c r="H321" s="375">
        <f t="shared" si="20"/>
        <v>-3.1746031746031744E-2</v>
      </c>
      <c r="I321" s="378">
        <v>309</v>
      </c>
      <c r="J321" s="371">
        <f t="shared" si="21"/>
        <v>0.26639344262295084</v>
      </c>
    </row>
    <row r="322" spans="3:10" ht="20.25" customHeight="1" x14ac:dyDescent="0.25">
      <c r="C322" s="405" t="s">
        <v>2</v>
      </c>
      <c r="D322" s="326">
        <v>299</v>
      </c>
      <c r="E322" s="328">
        <v>269</v>
      </c>
      <c r="F322" s="371">
        <f t="shared" si="19"/>
        <v>-0.10033444816053516</v>
      </c>
      <c r="G322" s="328">
        <v>248</v>
      </c>
      <c r="H322" s="371">
        <f t="shared" si="20"/>
        <v>-7.8066914498141293E-2</v>
      </c>
      <c r="I322" s="378">
        <v>274</v>
      </c>
      <c r="J322" s="371">
        <f t="shared" si="21"/>
        <v>0.10483870967741926</v>
      </c>
    </row>
    <row r="323" spans="3:10" ht="20.25" customHeight="1" x14ac:dyDescent="0.25">
      <c r="C323" s="405" t="s">
        <v>3</v>
      </c>
      <c r="D323" s="326">
        <v>237</v>
      </c>
      <c r="E323" s="328">
        <v>228</v>
      </c>
      <c r="F323" s="375">
        <f t="shared" si="19"/>
        <v>-3.7974683544303778E-2</v>
      </c>
      <c r="G323" s="328">
        <v>205</v>
      </c>
      <c r="H323" s="375">
        <f t="shared" si="20"/>
        <v>-0.10087719298245612</v>
      </c>
      <c r="I323" s="378">
        <v>292</v>
      </c>
      <c r="J323" s="371">
        <f t="shared" si="21"/>
        <v>0.42439024390243896</v>
      </c>
    </row>
    <row r="324" spans="3:10" ht="20.25" customHeight="1" x14ac:dyDescent="0.25">
      <c r="C324" s="405" t="s">
        <v>4</v>
      </c>
      <c r="D324" s="326">
        <v>274</v>
      </c>
      <c r="E324" s="328">
        <v>300</v>
      </c>
      <c r="F324" s="371">
        <f t="shared" si="19"/>
        <v>9.4890510948905105E-2</v>
      </c>
      <c r="G324" s="328">
        <v>306</v>
      </c>
      <c r="H324" s="371">
        <f t="shared" si="20"/>
        <v>2.0000000000000018E-2</v>
      </c>
      <c r="I324" s="378">
        <v>311</v>
      </c>
      <c r="J324" s="371">
        <f t="shared" si="21"/>
        <v>1.6339869281045694E-2</v>
      </c>
    </row>
    <row r="325" spans="3:10" ht="20.25" customHeight="1" x14ac:dyDescent="0.25">
      <c r="C325" s="405" t="s">
        <v>5</v>
      </c>
      <c r="D325" s="326">
        <v>202</v>
      </c>
      <c r="E325" s="328">
        <v>296</v>
      </c>
      <c r="F325" s="375">
        <f t="shared" si="19"/>
        <v>0.46534653465346532</v>
      </c>
      <c r="G325" s="328">
        <v>266</v>
      </c>
      <c r="H325" s="375">
        <f t="shared" si="20"/>
        <v>-0.10135135135135132</v>
      </c>
      <c r="I325" s="378">
        <v>234</v>
      </c>
      <c r="J325" s="371">
        <f t="shared" si="21"/>
        <v>-0.12030075187969924</v>
      </c>
    </row>
    <row r="326" spans="3:10" ht="20.25" customHeight="1" x14ac:dyDescent="0.25">
      <c r="C326" s="405" t="s">
        <v>6</v>
      </c>
      <c r="D326" s="326">
        <v>185</v>
      </c>
      <c r="E326" s="328">
        <v>255</v>
      </c>
      <c r="F326" s="371">
        <f t="shared" si="19"/>
        <v>0.37837837837837829</v>
      </c>
      <c r="G326" s="328">
        <v>173</v>
      </c>
      <c r="H326" s="371">
        <f t="shared" si="20"/>
        <v>-0.32156862745098036</v>
      </c>
      <c r="I326" s="378">
        <v>190</v>
      </c>
      <c r="J326" s="371">
        <f t="shared" si="21"/>
        <v>9.8265895953757232E-2</v>
      </c>
    </row>
    <row r="327" spans="3:10" ht="20.25" customHeight="1" x14ac:dyDescent="0.25">
      <c r="C327" s="405" t="s">
        <v>7</v>
      </c>
      <c r="D327" s="326">
        <v>135</v>
      </c>
      <c r="E327" s="328">
        <v>152</v>
      </c>
      <c r="F327" s="375">
        <f t="shared" si="19"/>
        <v>0.125925925925926</v>
      </c>
      <c r="G327" s="328">
        <v>162</v>
      </c>
      <c r="H327" s="375">
        <f t="shared" si="20"/>
        <v>6.578947368421062E-2</v>
      </c>
      <c r="I327" s="378">
        <v>135</v>
      </c>
      <c r="J327" s="371">
        <f t="shared" si="21"/>
        <v>-0.16666666666666663</v>
      </c>
    </row>
    <row r="328" spans="3:10" ht="20.25" customHeight="1" x14ac:dyDescent="0.25">
      <c r="C328" s="405" t="s">
        <v>8</v>
      </c>
      <c r="D328" s="326">
        <v>255</v>
      </c>
      <c r="E328" s="328">
        <v>262</v>
      </c>
      <c r="F328" s="371">
        <f t="shared" si="19"/>
        <v>2.7450980392156765E-2</v>
      </c>
      <c r="G328" s="328">
        <v>266</v>
      </c>
      <c r="H328" s="371">
        <f t="shared" si="20"/>
        <v>1.5267175572519109E-2</v>
      </c>
      <c r="I328" s="378">
        <v>263</v>
      </c>
      <c r="J328" s="371">
        <f t="shared" si="21"/>
        <v>-1.1278195488721776E-2</v>
      </c>
    </row>
    <row r="329" spans="3:10" ht="20.25" customHeight="1" x14ac:dyDescent="0.25">
      <c r="C329" s="405" t="s">
        <v>9</v>
      </c>
      <c r="D329" s="326">
        <v>215</v>
      </c>
      <c r="E329" s="328">
        <v>206</v>
      </c>
      <c r="F329" s="375">
        <f t="shared" si="19"/>
        <v>-4.1860465116279055E-2</v>
      </c>
      <c r="G329" s="328">
        <v>274</v>
      </c>
      <c r="H329" s="375">
        <f t="shared" si="20"/>
        <v>0.33009708737864085</v>
      </c>
      <c r="I329" s="378">
        <v>288</v>
      </c>
      <c r="J329" s="371">
        <f t="shared" si="21"/>
        <v>5.1094890510948954E-2</v>
      </c>
    </row>
    <row r="330" spans="3:10" ht="20.25" customHeight="1" x14ac:dyDescent="0.25">
      <c r="C330" s="405" t="s">
        <v>10</v>
      </c>
      <c r="D330" s="326">
        <v>272</v>
      </c>
      <c r="E330" s="328">
        <v>260</v>
      </c>
      <c r="F330" s="371">
        <f t="shared" si="19"/>
        <v>-4.4117647058823484E-2</v>
      </c>
      <c r="G330" s="328">
        <v>299</v>
      </c>
      <c r="H330" s="371">
        <f t="shared" si="20"/>
        <v>0.14999999999999991</v>
      </c>
      <c r="I330" s="378">
        <v>270</v>
      </c>
      <c r="J330" s="371">
        <f t="shared" si="21"/>
        <v>-9.6989966555183993E-2</v>
      </c>
    </row>
    <row r="331" spans="3:10" ht="20.25" customHeight="1" thickBot="1" x14ac:dyDescent="0.3">
      <c r="C331" s="406" t="s">
        <v>11</v>
      </c>
      <c r="D331" s="385">
        <v>214</v>
      </c>
      <c r="E331" s="380">
        <v>199</v>
      </c>
      <c r="F331" s="381">
        <f t="shared" si="19"/>
        <v>-7.0093457943925186E-2</v>
      </c>
      <c r="G331" s="329">
        <v>240</v>
      </c>
      <c r="H331" s="376">
        <f t="shared" si="20"/>
        <v>0.20603015075376874</v>
      </c>
      <c r="I331" s="379">
        <v>232</v>
      </c>
      <c r="J331" s="372">
        <f t="shared" si="21"/>
        <v>-3.3333333333333326E-2</v>
      </c>
    </row>
    <row r="332" spans="3:10" ht="22.5" customHeight="1" thickBot="1" x14ac:dyDescent="0.3">
      <c r="C332" s="407" t="s">
        <v>38</v>
      </c>
      <c r="D332" s="184">
        <f>SUM(D320:D331)</f>
        <v>2789</v>
      </c>
      <c r="E332" s="126">
        <f>SUM(E320:E331)</f>
        <v>2944</v>
      </c>
      <c r="F332" s="367">
        <f t="shared" si="19"/>
        <v>5.5575475080674064E-2</v>
      </c>
      <c r="G332" s="126">
        <f>SUM(G320:G331)</f>
        <v>2932</v>
      </c>
      <c r="H332" s="367">
        <f t="shared" si="20"/>
        <v>-4.0760869565217295E-3</v>
      </c>
      <c r="I332" s="403">
        <f>SUM(I320:I331)</f>
        <v>3083</v>
      </c>
      <c r="J332" s="367">
        <f>I332/SUMIF(I320:I331,"&lt;&gt;"&amp;"",G320:G331)-1</f>
        <v>5.1500682128240216E-2</v>
      </c>
    </row>
    <row r="333" spans="3:10" ht="12" customHeight="1" x14ac:dyDescent="0.25"/>
    <row r="334" spans="3:10" x14ac:dyDescent="0.25">
      <c r="C334" s="516"/>
    </row>
    <row r="335" spans="3:10" ht="20.25" customHeight="1" x14ac:dyDescent="0.25">
      <c r="C335" s="228" t="s">
        <v>85</v>
      </c>
    </row>
    <row r="363" spans="3:10" ht="15" customHeight="1" x14ac:dyDescent="0.25"/>
    <row r="364" spans="3:10" ht="32.25" customHeight="1" x14ac:dyDescent="0.25">
      <c r="C364" s="699" t="s">
        <v>261</v>
      </c>
      <c r="D364" s="699"/>
      <c r="E364" s="699"/>
      <c r="F364" s="699"/>
      <c r="G364" s="699"/>
      <c r="H364" s="699"/>
      <c r="I364" s="699"/>
      <c r="J364" s="699"/>
    </row>
    <row r="365" spans="3:10" ht="21" customHeight="1" thickBot="1" x14ac:dyDescent="0.3"/>
    <row r="366" spans="3:10" ht="18.75" customHeight="1" thickBot="1" x14ac:dyDescent="0.3">
      <c r="C366" s="408"/>
      <c r="D366" s="457">
        <v>2021</v>
      </c>
      <c r="E366" s="691">
        <v>2022</v>
      </c>
      <c r="F366" s="692"/>
      <c r="G366" s="691">
        <v>2023</v>
      </c>
      <c r="H366" s="692"/>
      <c r="I366" s="700" t="s">
        <v>264</v>
      </c>
      <c r="J366" s="701"/>
    </row>
    <row r="367" spans="3:10" ht="39" customHeight="1" thickBot="1" x14ac:dyDescent="0.3">
      <c r="C367" s="408"/>
      <c r="D367" s="421" t="s">
        <v>194</v>
      </c>
      <c r="E367" s="422" t="s">
        <v>194</v>
      </c>
      <c r="F367" s="604" t="s">
        <v>53</v>
      </c>
      <c r="G367" s="422" t="s">
        <v>194</v>
      </c>
      <c r="H367" s="604" t="s">
        <v>53</v>
      </c>
      <c r="I367" s="422" t="s">
        <v>194</v>
      </c>
      <c r="J367" s="604" t="s">
        <v>54</v>
      </c>
    </row>
    <row r="368" spans="3:10" ht="16.5" customHeight="1" x14ac:dyDescent="0.25">
      <c r="C368" s="357" t="s">
        <v>0</v>
      </c>
      <c r="D368" s="411">
        <v>105</v>
      </c>
      <c r="E368" s="412">
        <v>133</v>
      </c>
      <c r="F368" s="112">
        <f t="shared" ref="F368:F380" si="22">+E368/D368-1</f>
        <v>0.26666666666666661</v>
      </c>
      <c r="G368" s="412">
        <v>135</v>
      </c>
      <c r="H368" s="112">
        <f t="shared" ref="H368:H380" si="23">+G368/E368-1</f>
        <v>1.5037593984962516E-2</v>
      </c>
      <c r="I368" s="417">
        <v>153</v>
      </c>
      <c r="J368" s="112">
        <f t="shared" ref="J368:J379" si="24">IF(I368="","",I368/G368-1)</f>
        <v>0.1333333333333333</v>
      </c>
    </row>
    <row r="369" spans="3:10" ht="16.5" customHeight="1" x14ac:dyDescent="0.25">
      <c r="C369" s="358" t="s">
        <v>1</v>
      </c>
      <c r="D369" s="413">
        <v>181</v>
      </c>
      <c r="E369" s="414">
        <v>342</v>
      </c>
      <c r="F369" s="112">
        <f t="shared" si="22"/>
        <v>0.88950276243093929</v>
      </c>
      <c r="G369" s="414">
        <v>214</v>
      </c>
      <c r="H369" s="112">
        <f t="shared" si="23"/>
        <v>-0.3742690058479532</v>
      </c>
      <c r="I369" s="418">
        <v>299</v>
      </c>
      <c r="J369" s="140">
        <f t="shared" si="24"/>
        <v>0.39719626168224309</v>
      </c>
    </row>
    <row r="370" spans="3:10" ht="16.5" customHeight="1" x14ac:dyDescent="0.25">
      <c r="C370" s="358" t="s">
        <v>2</v>
      </c>
      <c r="D370" s="413">
        <v>209</v>
      </c>
      <c r="E370" s="414">
        <v>382</v>
      </c>
      <c r="F370" s="112">
        <f t="shared" si="22"/>
        <v>0.82775119617224879</v>
      </c>
      <c r="G370" s="414">
        <v>255</v>
      </c>
      <c r="H370" s="112">
        <f t="shared" si="23"/>
        <v>-0.33246073298429324</v>
      </c>
      <c r="I370" s="418">
        <v>297</v>
      </c>
      <c r="J370" s="140">
        <f t="shared" si="24"/>
        <v>0.16470588235294126</v>
      </c>
    </row>
    <row r="371" spans="3:10" ht="16.5" customHeight="1" x14ac:dyDescent="0.25">
      <c r="C371" s="358" t="s">
        <v>3</v>
      </c>
      <c r="D371" s="413">
        <v>186</v>
      </c>
      <c r="E371" s="414">
        <v>302</v>
      </c>
      <c r="F371" s="112">
        <f t="shared" si="22"/>
        <v>0.62365591397849451</v>
      </c>
      <c r="G371" s="414">
        <v>251</v>
      </c>
      <c r="H371" s="112">
        <f t="shared" si="23"/>
        <v>-0.16887417218543044</v>
      </c>
      <c r="I371" s="418">
        <v>317</v>
      </c>
      <c r="J371" s="140">
        <f t="shared" si="24"/>
        <v>0.26294820717131473</v>
      </c>
    </row>
    <row r="372" spans="3:10" ht="16.5" customHeight="1" x14ac:dyDescent="0.25">
      <c r="C372" s="358" t="s">
        <v>4</v>
      </c>
      <c r="D372" s="413">
        <v>163</v>
      </c>
      <c r="E372" s="414">
        <v>309</v>
      </c>
      <c r="F372" s="112">
        <f t="shared" si="22"/>
        <v>0.89570552147239257</v>
      </c>
      <c r="G372" s="414">
        <v>287</v>
      </c>
      <c r="H372" s="112">
        <f t="shared" si="23"/>
        <v>-7.1197411003236288E-2</v>
      </c>
      <c r="I372" s="418">
        <v>292</v>
      </c>
      <c r="J372" s="140">
        <f t="shared" si="24"/>
        <v>1.7421602787456525E-2</v>
      </c>
    </row>
    <row r="373" spans="3:10" ht="16.5" customHeight="1" x14ac:dyDescent="0.25">
      <c r="C373" s="358" t="s">
        <v>5</v>
      </c>
      <c r="D373" s="413">
        <v>202</v>
      </c>
      <c r="E373" s="414">
        <v>287</v>
      </c>
      <c r="F373" s="112">
        <f t="shared" si="22"/>
        <v>0.42079207920792072</v>
      </c>
      <c r="G373" s="414">
        <v>221</v>
      </c>
      <c r="H373" s="112">
        <f t="shared" si="23"/>
        <v>-0.22996515679442509</v>
      </c>
      <c r="I373" s="418">
        <v>277</v>
      </c>
      <c r="J373" s="140">
        <f t="shared" si="24"/>
        <v>0.25339366515837103</v>
      </c>
    </row>
    <row r="374" spans="3:10" ht="16.5" customHeight="1" x14ac:dyDescent="0.25">
      <c r="C374" s="358" t="s">
        <v>6</v>
      </c>
      <c r="D374" s="413">
        <v>148</v>
      </c>
      <c r="E374" s="414">
        <v>226</v>
      </c>
      <c r="F374" s="112">
        <f t="shared" si="22"/>
        <v>0.52702702702702697</v>
      </c>
      <c r="G374" s="414">
        <v>199</v>
      </c>
      <c r="H374" s="112">
        <f t="shared" si="23"/>
        <v>-0.11946902654867253</v>
      </c>
      <c r="I374" s="418">
        <v>268</v>
      </c>
      <c r="J374" s="140">
        <f t="shared" si="24"/>
        <v>0.3467336683417086</v>
      </c>
    </row>
    <row r="375" spans="3:10" ht="16.5" customHeight="1" x14ac:dyDescent="0.25">
      <c r="C375" s="358" t="s">
        <v>7</v>
      </c>
      <c r="D375" s="413">
        <v>85</v>
      </c>
      <c r="E375" s="414">
        <v>120</v>
      </c>
      <c r="F375" s="112">
        <f t="shared" si="22"/>
        <v>0.41176470588235303</v>
      </c>
      <c r="G375" s="414">
        <v>103</v>
      </c>
      <c r="H375" s="112">
        <f t="shared" si="23"/>
        <v>-0.14166666666666672</v>
      </c>
      <c r="I375" s="418">
        <v>134</v>
      </c>
      <c r="J375" s="140">
        <f t="shared" si="24"/>
        <v>0.30097087378640786</v>
      </c>
    </row>
    <row r="376" spans="3:10" ht="16.5" customHeight="1" x14ac:dyDescent="0.25">
      <c r="C376" s="358" t="s">
        <v>8</v>
      </c>
      <c r="D376" s="413">
        <v>153</v>
      </c>
      <c r="E376" s="414">
        <v>140</v>
      </c>
      <c r="F376" s="112">
        <f t="shared" si="22"/>
        <v>-8.496732026143794E-2</v>
      </c>
      <c r="G376" s="414">
        <v>152</v>
      </c>
      <c r="H376" s="112">
        <f t="shared" si="23"/>
        <v>8.5714285714285632E-2</v>
      </c>
      <c r="I376" s="418">
        <v>153</v>
      </c>
      <c r="J376" s="140">
        <f t="shared" si="24"/>
        <v>6.5789473684210176E-3</v>
      </c>
    </row>
    <row r="377" spans="3:10" ht="16.5" customHeight="1" x14ac:dyDescent="0.25">
      <c r="C377" s="358" t="s">
        <v>9</v>
      </c>
      <c r="D377" s="413">
        <v>242</v>
      </c>
      <c r="E377" s="414">
        <v>333</v>
      </c>
      <c r="F377" s="112">
        <f t="shared" si="22"/>
        <v>0.37603305785123964</v>
      </c>
      <c r="G377" s="414">
        <v>310</v>
      </c>
      <c r="H377" s="112">
        <f t="shared" si="23"/>
        <v>-6.9069069069069067E-2</v>
      </c>
      <c r="I377" s="418">
        <v>310</v>
      </c>
      <c r="J377" s="140">
        <f t="shared" si="24"/>
        <v>0</v>
      </c>
    </row>
    <row r="378" spans="3:10" ht="16.5" customHeight="1" x14ac:dyDescent="0.25">
      <c r="C378" s="358" t="s">
        <v>10</v>
      </c>
      <c r="D378" s="413">
        <v>241</v>
      </c>
      <c r="E378" s="414">
        <v>329</v>
      </c>
      <c r="F378" s="112">
        <f t="shared" si="22"/>
        <v>0.36514522821576767</v>
      </c>
      <c r="G378" s="414">
        <v>289</v>
      </c>
      <c r="H378" s="112">
        <f t="shared" si="23"/>
        <v>-0.12158054711246202</v>
      </c>
      <c r="I378" s="418">
        <v>308</v>
      </c>
      <c r="J378" s="140">
        <f t="shared" si="24"/>
        <v>6.5743944636678098E-2</v>
      </c>
    </row>
    <row r="379" spans="3:10" ht="16.5" customHeight="1" thickBot="1" x14ac:dyDescent="0.3">
      <c r="C379" s="400" t="s">
        <v>11</v>
      </c>
      <c r="D379" s="415">
        <v>186</v>
      </c>
      <c r="E379" s="416">
        <v>209</v>
      </c>
      <c r="F379" s="119">
        <f t="shared" si="22"/>
        <v>0.12365591397849451</v>
      </c>
      <c r="G379" s="416">
        <v>195</v>
      </c>
      <c r="H379" s="119">
        <f t="shared" si="23"/>
        <v>-6.6985645933014371E-2</v>
      </c>
      <c r="I379" s="418">
        <v>234</v>
      </c>
      <c r="J379" s="140">
        <f t="shared" si="24"/>
        <v>0.19999999999999996</v>
      </c>
    </row>
    <row r="380" spans="3:10" ht="18" customHeight="1" thickBot="1" x14ac:dyDescent="0.3">
      <c r="C380" s="356" t="s">
        <v>38</v>
      </c>
      <c r="D380" s="184">
        <f t="shared" ref="D380:E380" si="25">SUM(D368:D379)</f>
        <v>2101</v>
      </c>
      <c r="E380" s="126">
        <f t="shared" si="25"/>
        <v>3112</v>
      </c>
      <c r="F380" s="114">
        <f t="shared" si="22"/>
        <v>0.48119942884340783</v>
      </c>
      <c r="G380" s="126">
        <f>SUM(G368:G379)</f>
        <v>2611</v>
      </c>
      <c r="H380" s="114">
        <f t="shared" si="23"/>
        <v>-0.16098971722365041</v>
      </c>
      <c r="I380" s="126">
        <f>SUM(I368:I379)</f>
        <v>3042</v>
      </c>
      <c r="J380" s="367">
        <f>I380/SUMIF(I368:I379,"&lt;&gt;"&amp;"",G368:G379)-1</f>
        <v>0.16507085407889699</v>
      </c>
    </row>
    <row r="381" spans="3:10" ht="21" customHeight="1" x14ac:dyDescent="0.25">
      <c r="C381" s="516"/>
    </row>
    <row r="382" spans="3:10" ht="18" customHeight="1" x14ac:dyDescent="0.25">
      <c r="C382" s="228" t="s">
        <v>85</v>
      </c>
    </row>
    <row r="399" spans="5:6" x14ac:dyDescent="0.25">
      <c r="E399" s="34">
        <v>29</v>
      </c>
      <c r="F399" t="s">
        <v>188</v>
      </c>
    </row>
    <row r="400" spans="5:6" x14ac:dyDescent="0.25">
      <c r="E400" s="34">
        <v>3042</v>
      </c>
      <c r="F400" t="s">
        <v>186</v>
      </c>
    </row>
    <row r="401" spans="5:5" x14ac:dyDescent="0.25">
      <c r="E401">
        <v>29</v>
      </c>
    </row>
    <row r="402" spans="5:5" x14ac:dyDescent="0.25">
      <c r="E402">
        <v>3042</v>
      </c>
    </row>
  </sheetData>
  <customSheetViews>
    <customSheetView guid="{29F239DC-BC5F-44E2-A25F-EB80EC96DB25}" showGridLines="0" topLeftCell="C1">
      <rowBreaks count="1" manualBreakCount="1">
        <brk id="47" max="21" man="1"/>
      </rowBreaks>
      <colBreaks count="1" manualBreakCount="1">
        <brk id="11" max="94" man="1"/>
      </colBreaks>
      <pageMargins left="0.43307086614173229" right="0.23622047244094491" top="0.74803149606299213" bottom="0.74803149606299213" header="0.39370078740157483" footer="0.31496062992125984"/>
      <pageSetup paperSize="9" scale="85" fitToHeight="0" pageOrder="overThenDown" orientation="portrait" r:id="rId1"/>
    </customSheetView>
  </customSheetViews>
  <mergeCells count="28">
    <mergeCell ref="B153:J153"/>
    <mergeCell ref="B103:J104"/>
    <mergeCell ref="E108:F108"/>
    <mergeCell ref="G108:H108"/>
    <mergeCell ref="I108:J108"/>
    <mergeCell ref="E366:F366"/>
    <mergeCell ref="G366:H366"/>
    <mergeCell ref="I155:J155"/>
    <mergeCell ref="G155:H155"/>
    <mergeCell ref="E155:F155"/>
    <mergeCell ref="C256:J256"/>
    <mergeCell ref="E318:F318"/>
    <mergeCell ref="C315:J315"/>
    <mergeCell ref="E212:F212"/>
    <mergeCell ref="C364:J364"/>
    <mergeCell ref="I366:J366"/>
    <mergeCell ref="E258:F258"/>
    <mergeCell ref="G258:H258"/>
    <mergeCell ref="I258:J258"/>
    <mergeCell ref="B210:J210"/>
    <mergeCell ref="I55:J55"/>
    <mergeCell ref="G55:H55"/>
    <mergeCell ref="E55:F55"/>
    <mergeCell ref="B52:J53"/>
    <mergeCell ref="B4:J5"/>
    <mergeCell ref="E7:F7"/>
    <mergeCell ref="G7:H7"/>
    <mergeCell ref="I7:J7"/>
  </mergeCells>
  <conditionalFormatting sqref="J10:J20">
    <cfRule type="cellIs" dxfId="189" priority="64" operator="lessThan">
      <formula>0</formula>
    </cfRule>
  </conditionalFormatting>
  <conditionalFormatting sqref="F9:F21">
    <cfRule type="cellIs" dxfId="188" priority="66" operator="lessThan">
      <formula>0</formula>
    </cfRule>
  </conditionalFormatting>
  <conditionalFormatting sqref="H9:H21">
    <cfRule type="cellIs" dxfId="187" priority="65" operator="lessThan">
      <formula>0</formula>
    </cfRule>
  </conditionalFormatting>
  <conditionalFormatting sqref="F110:F122">
    <cfRule type="cellIs" dxfId="186" priority="63" operator="lessThan">
      <formula>0</formula>
    </cfRule>
  </conditionalFormatting>
  <conditionalFormatting sqref="H110:H122">
    <cfRule type="cellIs" dxfId="185" priority="62" operator="lessThan">
      <formula>0</formula>
    </cfRule>
  </conditionalFormatting>
  <conditionalFormatting sqref="J111:J121">
    <cfRule type="cellIs" dxfId="184" priority="61" operator="lessThan">
      <formula>0</formula>
    </cfRule>
  </conditionalFormatting>
  <conditionalFormatting sqref="F69">
    <cfRule type="cellIs" dxfId="183" priority="57" operator="lessThan">
      <formula>0</formula>
    </cfRule>
  </conditionalFormatting>
  <conditionalFormatting sqref="H69">
    <cfRule type="cellIs" dxfId="182" priority="56" operator="lessThan">
      <formula>0</formula>
    </cfRule>
  </conditionalFormatting>
  <conditionalFormatting sqref="J58:J69">
    <cfRule type="cellIs" dxfId="181" priority="52" operator="lessThan">
      <formula>0</formula>
    </cfRule>
  </conditionalFormatting>
  <conditionalFormatting sqref="F57:F68">
    <cfRule type="cellIs" dxfId="180" priority="54" operator="lessThan">
      <formula>0</formula>
    </cfRule>
  </conditionalFormatting>
  <conditionalFormatting sqref="H57:H68">
    <cfRule type="cellIs" dxfId="179" priority="53" operator="lessThan">
      <formula>0</formula>
    </cfRule>
  </conditionalFormatting>
  <conditionalFormatting sqref="F157:F169">
    <cfRule type="cellIs" dxfId="178" priority="51" operator="lessThan">
      <formula>0</formula>
    </cfRule>
  </conditionalFormatting>
  <conditionalFormatting sqref="H157:H169">
    <cfRule type="cellIs" dxfId="177" priority="50" operator="lessThan">
      <formula>0</formula>
    </cfRule>
  </conditionalFormatting>
  <conditionalFormatting sqref="J158:J168">
    <cfRule type="cellIs" dxfId="176" priority="49" operator="lessThan">
      <formula>0</formula>
    </cfRule>
  </conditionalFormatting>
  <conditionalFormatting sqref="J122">
    <cfRule type="cellIs" dxfId="175" priority="47" operator="lessThan">
      <formula>0</formula>
    </cfRule>
  </conditionalFormatting>
  <conditionalFormatting sqref="J169">
    <cfRule type="cellIs" dxfId="174" priority="46" operator="lessThan">
      <formula>0</formula>
    </cfRule>
  </conditionalFormatting>
  <conditionalFormatting sqref="J9">
    <cfRule type="cellIs" dxfId="173" priority="45" operator="lessThan">
      <formula>0</formula>
    </cfRule>
  </conditionalFormatting>
  <conditionalFormatting sqref="J57">
    <cfRule type="cellIs" dxfId="172" priority="44" operator="lessThan">
      <formula>0</formula>
    </cfRule>
  </conditionalFormatting>
  <conditionalFormatting sqref="J110">
    <cfRule type="cellIs" dxfId="171" priority="43" operator="lessThan">
      <formula>0</formula>
    </cfRule>
  </conditionalFormatting>
  <conditionalFormatting sqref="J157">
    <cfRule type="cellIs" dxfId="170" priority="42" operator="lessThan">
      <formula>0</formula>
    </cfRule>
  </conditionalFormatting>
  <conditionalFormatting sqref="J21">
    <cfRule type="cellIs" dxfId="169" priority="40" operator="lessThan">
      <formula>0</formula>
    </cfRule>
  </conditionalFormatting>
  <conditionalFormatting sqref="J214:J226">
    <cfRule type="cellIs" dxfId="168" priority="19" operator="lessThan">
      <formula>0</formula>
    </cfRule>
  </conditionalFormatting>
  <conditionalFormatting sqref="F214:F226">
    <cfRule type="cellIs" dxfId="167" priority="21" operator="lessThan">
      <formula>0</formula>
    </cfRule>
  </conditionalFormatting>
  <conditionalFormatting sqref="H214:H226">
    <cfRule type="cellIs" dxfId="166" priority="20" operator="lessThan">
      <formula>0</formula>
    </cfRule>
  </conditionalFormatting>
  <conditionalFormatting sqref="F332">
    <cfRule type="cellIs" dxfId="165" priority="18" operator="lessThan">
      <formula>0</formula>
    </cfRule>
  </conditionalFormatting>
  <conditionalFormatting sqref="H332">
    <cfRule type="cellIs" dxfId="164" priority="17" operator="lessThan">
      <formula>0</formula>
    </cfRule>
  </conditionalFormatting>
  <conditionalFormatting sqref="J332">
    <cfRule type="cellIs" dxfId="163" priority="16" operator="lessThan">
      <formula>0</formula>
    </cfRule>
  </conditionalFormatting>
  <conditionalFormatting sqref="J320:J331">
    <cfRule type="cellIs" dxfId="162" priority="13" operator="lessThan">
      <formula>0</formula>
    </cfRule>
  </conditionalFormatting>
  <conditionalFormatting sqref="F320:F331">
    <cfRule type="cellIs" dxfId="161" priority="15" operator="lessThan">
      <formula>0</formula>
    </cfRule>
  </conditionalFormatting>
  <conditionalFormatting sqref="H320:H331">
    <cfRule type="cellIs" dxfId="160" priority="14" operator="lessThan">
      <formula>0</formula>
    </cfRule>
  </conditionalFormatting>
  <conditionalFormatting sqref="J272">
    <cfRule type="cellIs" dxfId="159" priority="5" operator="lessThan">
      <formula>0</formula>
    </cfRule>
  </conditionalFormatting>
  <conditionalFormatting sqref="F260:F272">
    <cfRule type="cellIs" dxfId="158" priority="8" operator="lessThan">
      <formula>0</formula>
    </cfRule>
  </conditionalFormatting>
  <conditionalFormatting sqref="H260:H272">
    <cfRule type="cellIs" dxfId="157" priority="7" operator="lessThan">
      <formula>0</formula>
    </cfRule>
  </conditionalFormatting>
  <conditionalFormatting sqref="J260:J271">
    <cfRule type="cellIs" dxfId="156" priority="6" operator="lessThan">
      <formula>0</formula>
    </cfRule>
  </conditionalFormatting>
  <conditionalFormatting sqref="J380">
    <cfRule type="cellIs" dxfId="155" priority="1" operator="lessThan">
      <formula>0</formula>
    </cfRule>
  </conditionalFormatting>
  <conditionalFormatting sqref="F368:F380">
    <cfRule type="cellIs" dxfId="154" priority="4" operator="lessThan">
      <formula>0</formula>
    </cfRule>
  </conditionalFormatting>
  <conditionalFormatting sqref="H368:H380">
    <cfRule type="cellIs" dxfId="153" priority="3" operator="lessThan">
      <formula>0</formula>
    </cfRule>
  </conditionalFormatting>
  <conditionalFormatting sqref="J368:J379">
    <cfRule type="cellIs" dxfId="152" priority="2" operator="lessThan">
      <formula>0</formula>
    </cfRule>
  </conditionalFormatting>
  <pageMargins left="0.55118110236220474" right="0.23622047244094491" top="0.6692913385826772" bottom="0.51" header="0.39370078740157483" footer="0.31496062992125984"/>
  <pageSetup paperSize="9" scale="82" fitToHeight="0" pageOrder="overThenDown" orientation="portrait" r:id="rId2"/>
  <rowBreaks count="7" manualBreakCount="7">
    <brk id="47" max="10" man="1"/>
    <brk id="98" max="10" man="1"/>
    <brk id="148" max="10" man="1"/>
    <brk id="204" max="10" man="1"/>
    <brk id="252" max="10" man="1"/>
    <brk id="308" max="10" man="1"/>
    <brk id="359" max="10" man="1"/>
  </rowBreaks>
  <colBreaks count="1" manualBreakCount="1">
    <brk id="11" max="178"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94"/>
  <sheetViews>
    <sheetView zoomScaleNormal="100" workbookViewId="0">
      <selection activeCell="E90" sqref="E90"/>
    </sheetView>
  </sheetViews>
  <sheetFormatPr baseColWidth="10" defaultColWidth="11.42578125" defaultRowHeight="12.75" x14ac:dyDescent="0.2"/>
  <cols>
    <col min="1" max="1" width="2" style="487" customWidth="1"/>
    <col min="2" max="2" width="15.7109375" style="487" customWidth="1"/>
    <col min="3" max="3" width="11.28515625" style="487" customWidth="1"/>
    <col min="4" max="4" width="11.140625" style="487" customWidth="1"/>
    <col min="5" max="5" width="10.5703125" style="487" customWidth="1"/>
    <col min="6" max="6" width="11.140625" style="487" customWidth="1"/>
    <col min="7" max="7" width="10.85546875" style="487" customWidth="1"/>
    <col min="8" max="8" width="11.42578125" style="487" customWidth="1"/>
    <col min="9" max="9" width="10.5703125" style="487" customWidth="1"/>
    <col min="10" max="10" width="1.85546875" style="487" customWidth="1"/>
    <col min="11" max="11" width="16.7109375" style="487" customWidth="1"/>
    <col min="12" max="16384" width="11.42578125" style="487"/>
  </cols>
  <sheetData>
    <row r="1" spans="1:10" ht="19.5" customHeight="1" x14ac:dyDescent="0.2"/>
    <row r="2" spans="1:10" ht="18.75" customHeight="1" x14ac:dyDescent="0.2"/>
    <row r="3" spans="1:10" ht="20.25" customHeight="1" x14ac:dyDescent="0.2"/>
    <row r="4" spans="1:10" ht="39" customHeight="1" x14ac:dyDescent="0.2">
      <c r="B4" s="707" t="s">
        <v>202</v>
      </c>
      <c r="C4" s="708"/>
      <c r="D4" s="708"/>
      <c r="E4" s="708"/>
      <c r="F4" s="708"/>
      <c r="G4" s="708"/>
      <c r="H4" s="708"/>
      <c r="I4" s="708"/>
    </row>
    <row r="5" spans="1:10" ht="12" customHeight="1" x14ac:dyDescent="0.2">
      <c r="A5" s="606"/>
      <c r="B5" s="599"/>
      <c r="C5" s="600"/>
      <c r="D5" s="600"/>
      <c r="E5" s="600"/>
      <c r="F5" s="600"/>
      <c r="G5" s="600"/>
      <c r="H5" s="600"/>
      <c r="I5" s="600"/>
      <c r="J5" s="606"/>
    </row>
    <row r="6" spans="1:10" ht="12.75" customHeight="1" thickBot="1" x14ac:dyDescent="0.25">
      <c r="A6" s="606"/>
      <c r="B6" s="607"/>
      <c r="C6" s="607"/>
      <c r="D6" s="607"/>
      <c r="E6" s="607"/>
      <c r="F6" s="607"/>
      <c r="G6" s="607"/>
      <c r="H6" s="607"/>
      <c r="I6" s="607"/>
      <c r="J6" s="606"/>
    </row>
    <row r="7" spans="1:10" ht="22.15" customHeight="1" thickBot="1" x14ac:dyDescent="0.25">
      <c r="A7" s="606"/>
      <c r="B7" s="608"/>
      <c r="C7" s="530" t="s">
        <v>33</v>
      </c>
      <c r="D7" s="520" t="s">
        <v>34</v>
      </c>
      <c r="E7" s="529"/>
      <c r="F7" s="526" t="s">
        <v>58</v>
      </c>
      <c r="G7" s="527"/>
      <c r="H7" s="520" t="s">
        <v>264</v>
      </c>
      <c r="I7" s="521"/>
    </row>
    <row r="8" spans="1:10" ht="33" customHeight="1" thickBot="1" x14ac:dyDescent="0.25">
      <c r="A8" s="606"/>
      <c r="B8" s="608"/>
      <c r="C8" s="609" t="s">
        <v>203</v>
      </c>
      <c r="D8" s="611" t="s">
        <v>203</v>
      </c>
      <c r="E8" s="601" t="s">
        <v>53</v>
      </c>
      <c r="F8" s="611" t="s">
        <v>203</v>
      </c>
      <c r="G8" s="601" t="s">
        <v>53</v>
      </c>
      <c r="H8" s="611" t="s">
        <v>203</v>
      </c>
      <c r="I8" s="601" t="s">
        <v>54</v>
      </c>
    </row>
    <row r="9" spans="1:10" ht="22.9" customHeight="1" x14ac:dyDescent="0.2">
      <c r="B9" s="532" t="s">
        <v>0</v>
      </c>
      <c r="C9" s="384">
        <v>246</v>
      </c>
      <c r="D9" s="370">
        <v>181</v>
      </c>
      <c r="E9" s="522">
        <f t="shared" ref="E9:E21" si="0">+D9/C9-1</f>
        <v>-0.26422764227642281</v>
      </c>
      <c r="F9" s="370">
        <v>126</v>
      </c>
      <c r="G9" s="522">
        <f t="shared" ref="G9:G21" si="1">+F9/D9-1</f>
        <v>-0.30386740331491713</v>
      </c>
      <c r="H9" s="370">
        <v>152</v>
      </c>
      <c r="I9" s="522">
        <f t="shared" ref="I9:I18" si="2">IF(H9="","",H9/F9-1)</f>
        <v>0.20634920634920628</v>
      </c>
    </row>
    <row r="10" spans="1:10" ht="22.9" customHeight="1" x14ac:dyDescent="0.2">
      <c r="B10" s="533" t="s">
        <v>1</v>
      </c>
      <c r="C10" s="326">
        <v>256</v>
      </c>
      <c r="D10" s="328">
        <v>217</v>
      </c>
      <c r="E10" s="528">
        <f t="shared" si="0"/>
        <v>-0.15234375</v>
      </c>
      <c r="F10" s="328">
        <v>234</v>
      </c>
      <c r="G10" s="528">
        <f t="shared" si="1"/>
        <v>7.8341013824884786E-2</v>
      </c>
      <c r="H10" s="328">
        <v>198</v>
      </c>
      <c r="I10" s="522">
        <f t="shared" si="2"/>
        <v>-0.15384615384615385</v>
      </c>
    </row>
    <row r="11" spans="1:10" ht="22.9" customHeight="1" x14ac:dyDescent="0.2">
      <c r="B11" s="533" t="s">
        <v>2</v>
      </c>
      <c r="C11" s="326">
        <v>271</v>
      </c>
      <c r="D11" s="328">
        <v>241</v>
      </c>
      <c r="E11" s="522">
        <f t="shared" si="0"/>
        <v>-0.11070110701107017</v>
      </c>
      <c r="F11" s="328">
        <v>205</v>
      </c>
      <c r="G11" s="522">
        <f t="shared" si="1"/>
        <v>-0.14937759336099588</v>
      </c>
      <c r="H11" s="328">
        <v>152</v>
      </c>
      <c r="I11" s="522">
        <f t="shared" si="2"/>
        <v>-0.25853658536585367</v>
      </c>
    </row>
    <row r="12" spans="1:10" ht="22.9" customHeight="1" x14ac:dyDescent="0.2">
      <c r="B12" s="533" t="s">
        <v>3</v>
      </c>
      <c r="C12" s="326">
        <v>214</v>
      </c>
      <c r="D12" s="328">
        <v>207</v>
      </c>
      <c r="E12" s="528">
        <f t="shared" si="0"/>
        <v>-3.2710280373831724E-2</v>
      </c>
      <c r="F12" s="328">
        <v>160</v>
      </c>
      <c r="G12" s="528">
        <f t="shared" si="1"/>
        <v>-0.22705314009661837</v>
      </c>
      <c r="H12" s="328">
        <v>117</v>
      </c>
      <c r="I12" s="522">
        <f t="shared" si="2"/>
        <v>-0.26875000000000004</v>
      </c>
    </row>
    <row r="13" spans="1:10" ht="22.9" customHeight="1" x14ac:dyDescent="0.2">
      <c r="B13" s="533" t="s">
        <v>4</v>
      </c>
      <c r="C13" s="326">
        <v>262</v>
      </c>
      <c r="D13" s="328">
        <v>162</v>
      </c>
      <c r="E13" s="522">
        <f t="shared" si="0"/>
        <v>-0.38167938931297707</v>
      </c>
      <c r="F13" s="328">
        <v>189</v>
      </c>
      <c r="G13" s="522">
        <f t="shared" si="1"/>
        <v>0.16666666666666674</v>
      </c>
      <c r="H13" s="328">
        <v>153</v>
      </c>
      <c r="I13" s="522">
        <f t="shared" si="2"/>
        <v>-0.19047619047619047</v>
      </c>
    </row>
    <row r="14" spans="1:10" ht="22.9" customHeight="1" x14ac:dyDescent="0.2">
      <c r="B14" s="533" t="s">
        <v>5</v>
      </c>
      <c r="C14" s="326">
        <v>326</v>
      </c>
      <c r="D14" s="328">
        <v>202</v>
      </c>
      <c r="E14" s="528">
        <f t="shared" si="0"/>
        <v>-0.38036809815950923</v>
      </c>
      <c r="F14" s="328">
        <v>178</v>
      </c>
      <c r="G14" s="528">
        <f t="shared" si="1"/>
        <v>-0.11881188118811881</v>
      </c>
      <c r="H14" s="328">
        <v>163</v>
      </c>
      <c r="I14" s="522">
        <f t="shared" si="2"/>
        <v>-8.4269662921348298E-2</v>
      </c>
    </row>
    <row r="15" spans="1:10" ht="22.9" customHeight="1" x14ac:dyDescent="0.2">
      <c r="B15" s="533" t="s">
        <v>6</v>
      </c>
      <c r="C15" s="326">
        <v>207</v>
      </c>
      <c r="D15" s="328">
        <v>226</v>
      </c>
      <c r="E15" s="522">
        <f t="shared" si="0"/>
        <v>9.1787439613526534E-2</v>
      </c>
      <c r="F15" s="328">
        <v>206</v>
      </c>
      <c r="G15" s="522">
        <f t="shared" si="1"/>
        <v>-8.8495575221238965E-2</v>
      </c>
      <c r="H15" s="328">
        <v>201</v>
      </c>
      <c r="I15" s="522">
        <f t="shared" si="2"/>
        <v>-2.4271844660194164E-2</v>
      </c>
    </row>
    <row r="16" spans="1:10" ht="22.9" customHeight="1" x14ac:dyDescent="0.2">
      <c r="B16" s="533" t="s">
        <v>7</v>
      </c>
      <c r="C16" s="326">
        <v>205</v>
      </c>
      <c r="D16" s="328">
        <v>239</v>
      </c>
      <c r="E16" s="528">
        <f t="shared" si="0"/>
        <v>0.16585365853658529</v>
      </c>
      <c r="F16" s="328">
        <v>176</v>
      </c>
      <c r="G16" s="528">
        <f t="shared" si="1"/>
        <v>-0.2635983263598326</v>
      </c>
      <c r="H16" s="328">
        <v>167</v>
      </c>
      <c r="I16" s="522">
        <f t="shared" si="2"/>
        <v>-5.1136363636363646E-2</v>
      </c>
    </row>
    <row r="17" spans="2:9" ht="22.9" customHeight="1" x14ac:dyDescent="0.2">
      <c r="B17" s="533" t="s">
        <v>8</v>
      </c>
      <c r="C17" s="326">
        <v>277</v>
      </c>
      <c r="D17" s="328">
        <v>206</v>
      </c>
      <c r="E17" s="522">
        <f t="shared" si="0"/>
        <v>-0.2563176895306859</v>
      </c>
      <c r="F17" s="328">
        <v>183</v>
      </c>
      <c r="G17" s="522">
        <f t="shared" si="1"/>
        <v>-0.11165048543689315</v>
      </c>
      <c r="H17" s="328">
        <v>123</v>
      </c>
      <c r="I17" s="522">
        <f t="shared" si="2"/>
        <v>-0.32786885245901642</v>
      </c>
    </row>
    <row r="18" spans="2:9" ht="22.9" customHeight="1" x14ac:dyDescent="0.2">
      <c r="B18" s="533" t="s">
        <v>9</v>
      </c>
      <c r="C18" s="326">
        <v>248</v>
      </c>
      <c r="D18" s="328">
        <v>191</v>
      </c>
      <c r="E18" s="528">
        <f t="shared" si="0"/>
        <v>-0.22983870967741937</v>
      </c>
      <c r="F18" s="328">
        <v>178</v>
      </c>
      <c r="G18" s="528">
        <f t="shared" si="1"/>
        <v>-6.8062827225130906E-2</v>
      </c>
      <c r="H18" s="328">
        <v>265</v>
      </c>
      <c r="I18" s="522">
        <f t="shared" si="2"/>
        <v>0.4887640449438202</v>
      </c>
    </row>
    <row r="19" spans="2:9" ht="22.9" customHeight="1" x14ac:dyDescent="0.2">
      <c r="B19" s="533" t="s">
        <v>10</v>
      </c>
      <c r="C19" s="326">
        <v>196</v>
      </c>
      <c r="D19" s="328">
        <v>218</v>
      </c>
      <c r="E19" s="522">
        <f t="shared" si="0"/>
        <v>0.11224489795918369</v>
      </c>
      <c r="F19" s="328">
        <v>185</v>
      </c>
      <c r="G19" s="522">
        <f t="shared" si="1"/>
        <v>-0.15137614678899081</v>
      </c>
      <c r="H19" s="328">
        <v>185</v>
      </c>
      <c r="I19" s="522">
        <f>IF(H19="","",H19/F19-1)</f>
        <v>0</v>
      </c>
    </row>
    <row r="20" spans="2:9" ht="22.9" customHeight="1" thickBot="1" x14ac:dyDescent="0.25">
      <c r="B20" s="534" t="s">
        <v>11</v>
      </c>
      <c r="C20" s="327">
        <v>252</v>
      </c>
      <c r="D20" s="329">
        <v>210</v>
      </c>
      <c r="E20" s="523">
        <f t="shared" si="0"/>
        <v>-0.16666666666666663</v>
      </c>
      <c r="F20" s="328">
        <v>182</v>
      </c>
      <c r="G20" s="523">
        <f t="shared" si="1"/>
        <v>-0.1333333333333333</v>
      </c>
      <c r="H20" s="329">
        <v>167</v>
      </c>
      <c r="I20" s="523">
        <f>IF(H20="","",H20/F20-1)</f>
        <v>-8.2417582417582458E-2</v>
      </c>
    </row>
    <row r="21" spans="2:9" ht="22.9" customHeight="1" thickBot="1" x14ac:dyDescent="0.25">
      <c r="B21" s="535" t="s">
        <v>205</v>
      </c>
      <c r="C21" s="531">
        <f>SUM(C9:C20)</f>
        <v>2960</v>
      </c>
      <c r="D21" s="524">
        <f>SUM(D9:D20)</f>
        <v>2500</v>
      </c>
      <c r="E21" s="525">
        <f t="shared" si="0"/>
        <v>-0.15540540540540537</v>
      </c>
      <c r="F21" s="524">
        <f>SUM(F9:F20)</f>
        <v>2202</v>
      </c>
      <c r="G21" s="525">
        <f t="shared" si="1"/>
        <v>-0.11919999999999997</v>
      </c>
      <c r="H21" s="524">
        <f>SUM(H9:H20)</f>
        <v>2043</v>
      </c>
      <c r="I21" s="525">
        <f>H21/SUMIF(H9:H20,"&lt;&gt;"&amp;"",F9:F20)-1</f>
        <v>-7.2207084468664862E-2</v>
      </c>
    </row>
    <row r="22" spans="2:9" ht="14.25" customHeight="1" x14ac:dyDescent="0.2"/>
    <row r="23" spans="2:9" ht="20.25" customHeight="1" x14ac:dyDescent="0.2">
      <c r="B23" s="489"/>
    </row>
    <row r="24" spans="2:9" ht="17.25" customHeight="1" x14ac:dyDescent="0.2">
      <c r="B24" s="489" t="s">
        <v>158</v>
      </c>
    </row>
    <row r="48" ht="15.75" customHeight="1" x14ac:dyDescent="0.2"/>
    <row r="49" spans="1:9" ht="15.75" customHeight="1" x14ac:dyDescent="0.2"/>
    <row r="50" spans="1:9" ht="19.5" customHeight="1" x14ac:dyDescent="0.2"/>
    <row r="51" spans="1:9" ht="36" customHeight="1" x14ac:dyDescent="0.2">
      <c r="B51" s="707" t="s">
        <v>224</v>
      </c>
      <c r="C51" s="707"/>
      <c r="D51" s="707"/>
      <c r="E51" s="707"/>
      <c r="F51" s="707"/>
      <c r="G51" s="707"/>
      <c r="H51" s="707"/>
      <c r="I51" s="707"/>
    </row>
    <row r="52" spans="1:9" ht="13.5" customHeight="1" thickBot="1" x14ac:dyDescent="0.25">
      <c r="A52" s="606"/>
      <c r="B52" s="607"/>
      <c r="C52" s="488"/>
      <c r="D52" s="488"/>
      <c r="E52" s="488"/>
      <c r="F52" s="488"/>
      <c r="G52" s="488"/>
      <c r="H52" s="488"/>
      <c r="I52" s="488"/>
    </row>
    <row r="53" spans="1:9" ht="19.5" customHeight="1" thickBot="1" x14ac:dyDescent="0.25">
      <c r="A53" s="606"/>
      <c r="B53" s="608"/>
      <c r="C53" s="545" t="s">
        <v>33</v>
      </c>
      <c r="D53" s="543" t="s">
        <v>34</v>
      </c>
      <c r="E53" s="544"/>
      <c r="F53" s="709" t="s">
        <v>58</v>
      </c>
      <c r="G53" s="710"/>
      <c r="H53" s="543" t="s">
        <v>264</v>
      </c>
      <c r="I53" s="544"/>
    </row>
    <row r="54" spans="1:9" ht="27.75" customHeight="1" thickBot="1" x14ac:dyDescent="0.25">
      <c r="A54" s="606"/>
      <c r="B54" s="608"/>
      <c r="C54" s="609" t="s">
        <v>204</v>
      </c>
      <c r="D54" s="610" t="s">
        <v>204</v>
      </c>
      <c r="E54" s="601" t="s">
        <v>53</v>
      </c>
      <c r="F54" s="611" t="s">
        <v>204</v>
      </c>
      <c r="G54" s="601" t="s">
        <v>53</v>
      </c>
      <c r="H54" s="611" t="s">
        <v>204</v>
      </c>
      <c r="I54" s="601" t="s">
        <v>54</v>
      </c>
    </row>
    <row r="55" spans="1:9" ht="17.25" customHeight="1" x14ac:dyDescent="0.2">
      <c r="B55" s="596" t="s">
        <v>0</v>
      </c>
      <c r="C55" s="384">
        <v>106</v>
      </c>
      <c r="D55" s="370">
        <v>121</v>
      </c>
      <c r="E55" s="522">
        <f t="shared" ref="E55:E67" si="3">+(D55/C55-1)</f>
        <v>0.14150943396226423</v>
      </c>
      <c r="F55" s="370">
        <v>97</v>
      </c>
      <c r="G55" s="522">
        <f t="shared" ref="G55:G67" si="4">+(F55/D55-1)</f>
        <v>-0.19834710743801653</v>
      </c>
      <c r="H55" s="370">
        <v>75</v>
      </c>
      <c r="I55" s="522">
        <f t="shared" ref="I55:I66" si="5">IF(H55="","",H55/F55-1)</f>
        <v>-0.22680412371134018</v>
      </c>
    </row>
    <row r="56" spans="1:9" ht="17.25" customHeight="1" x14ac:dyDescent="0.2">
      <c r="B56" s="597" t="s">
        <v>1</v>
      </c>
      <c r="C56" s="326">
        <v>789</v>
      </c>
      <c r="D56" s="328">
        <v>418</v>
      </c>
      <c r="E56" s="528">
        <f t="shared" si="3"/>
        <v>-0.47021546261089986</v>
      </c>
      <c r="F56" s="328">
        <v>202</v>
      </c>
      <c r="G56" s="528">
        <f t="shared" si="4"/>
        <v>-0.51674641148325362</v>
      </c>
      <c r="H56" s="328">
        <v>61</v>
      </c>
      <c r="I56" s="522">
        <f t="shared" si="5"/>
        <v>-0.69801980198019797</v>
      </c>
    </row>
    <row r="57" spans="1:9" ht="17.25" customHeight="1" x14ac:dyDescent="0.2">
      <c r="B57" s="597" t="s">
        <v>2</v>
      </c>
      <c r="C57" s="326">
        <v>378</v>
      </c>
      <c r="D57" s="328">
        <v>198</v>
      </c>
      <c r="E57" s="522">
        <f t="shared" si="3"/>
        <v>-0.47619047619047616</v>
      </c>
      <c r="F57" s="328">
        <v>447</v>
      </c>
      <c r="G57" s="522">
        <f t="shared" si="4"/>
        <v>1.2575757575757578</v>
      </c>
      <c r="H57" s="328">
        <v>142</v>
      </c>
      <c r="I57" s="522">
        <f t="shared" si="5"/>
        <v>-0.68232662192393734</v>
      </c>
    </row>
    <row r="58" spans="1:9" ht="17.25" customHeight="1" x14ac:dyDescent="0.2">
      <c r="B58" s="597" t="s">
        <v>3</v>
      </c>
      <c r="C58" s="326">
        <v>200</v>
      </c>
      <c r="D58" s="328">
        <v>121</v>
      </c>
      <c r="E58" s="528">
        <f t="shared" si="3"/>
        <v>-0.39500000000000002</v>
      </c>
      <c r="F58" s="328">
        <v>190</v>
      </c>
      <c r="G58" s="528">
        <f t="shared" si="4"/>
        <v>0.57024793388429762</v>
      </c>
      <c r="H58" s="328">
        <v>174</v>
      </c>
      <c r="I58" s="522">
        <f t="shared" si="5"/>
        <v>-8.4210526315789513E-2</v>
      </c>
    </row>
    <row r="59" spans="1:9" ht="17.25" customHeight="1" x14ac:dyDescent="0.2">
      <c r="B59" s="597" t="s">
        <v>4</v>
      </c>
      <c r="C59" s="326">
        <v>214</v>
      </c>
      <c r="D59" s="328">
        <v>31</v>
      </c>
      <c r="E59" s="522">
        <f t="shared" si="3"/>
        <v>-0.85514018691588789</v>
      </c>
      <c r="F59" s="328">
        <v>169</v>
      </c>
      <c r="G59" s="522">
        <f t="shared" si="4"/>
        <v>4.4516129032258061</v>
      </c>
      <c r="H59" s="328">
        <v>248</v>
      </c>
      <c r="I59" s="522">
        <f t="shared" si="5"/>
        <v>0.46745562130177509</v>
      </c>
    </row>
    <row r="60" spans="1:9" ht="17.25" customHeight="1" x14ac:dyDescent="0.2">
      <c r="B60" s="597" t="s">
        <v>5</v>
      </c>
      <c r="C60" s="326">
        <v>392</v>
      </c>
      <c r="D60" s="328">
        <v>83</v>
      </c>
      <c r="E60" s="528">
        <f t="shared" si="3"/>
        <v>-0.78826530612244894</v>
      </c>
      <c r="F60" s="328">
        <v>296</v>
      </c>
      <c r="G60" s="528">
        <f t="shared" si="4"/>
        <v>2.5662650602409638</v>
      </c>
      <c r="H60" s="328">
        <v>411</v>
      </c>
      <c r="I60" s="522">
        <f t="shared" si="5"/>
        <v>0.3885135135135136</v>
      </c>
    </row>
    <row r="61" spans="1:9" ht="17.25" customHeight="1" x14ac:dyDescent="0.2">
      <c r="B61" s="597" t="s">
        <v>6</v>
      </c>
      <c r="C61" s="326">
        <v>210</v>
      </c>
      <c r="D61" s="328">
        <v>38</v>
      </c>
      <c r="E61" s="522">
        <f t="shared" si="3"/>
        <v>-0.81904761904761902</v>
      </c>
      <c r="F61" s="328">
        <v>143</v>
      </c>
      <c r="G61" s="522">
        <f t="shared" si="4"/>
        <v>2.763157894736842</v>
      </c>
      <c r="H61" s="328">
        <v>375</v>
      </c>
      <c r="I61" s="522">
        <f t="shared" si="5"/>
        <v>1.6223776223776225</v>
      </c>
    </row>
    <row r="62" spans="1:9" ht="17.25" customHeight="1" x14ac:dyDescent="0.2">
      <c r="B62" s="597" t="s">
        <v>7</v>
      </c>
      <c r="C62" s="326">
        <v>213</v>
      </c>
      <c r="D62" s="328">
        <v>18</v>
      </c>
      <c r="E62" s="528">
        <f t="shared" si="3"/>
        <v>-0.91549295774647887</v>
      </c>
      <c r="F62" s="328">
        <v>255</v>
      </c>
      <c r="G62" s="528">
        <f t="shared" si="4"/>
        <v>13.166666666666666</v>
      </c>
      <c r="H62" s="328">
        <v>50</v>
      </c>
      <c r="I62" s="522">
        <f t="shared" si="5"/>
        <v>-0.80392156862745101</v>
      </c>
    </row>
    <row r="63" spans="1:9" ht="17.25" customHeight="1" x14ac:dyDescent="0.2">
      <c r="B63" s="597" t="s">
        <v>8</v>
      </c>
      <c r="C63" s="326">
        <v>311</v>
      </c>
      <c r="D63" s="328">
        <v>134</v>
      </c>
      <c r="E63" s="522">
        <f t="shared" si="3"/>
        <v>-0.56913183279742763</v>
      </c>
      <c r="F63" s="328">
        <v>189</v>
      </c>
      <c r="G63" s="522">
        <f t="shared" si="4"/>
        <v>0.41044776119402981</v>
      </c>
      <c r="H63" s="328">
        <v>61</v>
      </c>
      <c r="I63" s="522">
        <f t="shared" si="5"/>
        <v>-0.67724867724867721</v>
      </c>
    </row>
    <row r="64" spans="1:9" ht="17.25" customHeight="1" x14ac:dyDescent="0.2">
      <c r="B64" s="597" t="s">
        <v>9</v>
      </c>
      <c r="C64" s="326">
        <v>225</v>
      </c>
      <c r="D64" s="328">
        <v>184</v>
      </c>
      <c r="E64" s="528">
        <f t="shared" si="3"/>
        <v>-0.18222222222222217</v>
      </c>
      <c r="F64" s="328">
        <v>304</v>
      </c>
      <c r="G64" s="528">
        <f t="shared" si="4"/>
        <v>0.65217391304347827</v>
      </c>
      <c r="H64" s="328">
        <v>40</v>
      </c>
      <c r="I64" s="522">
        <f t="shared" si="5"/>
        <v>-0.86842105263157898</v>
      </c>
    </row>
    <row r="65" spans="2:9" ht="17.25" customHeight="1" x14ac:dyDescent="0.2">
      <c r="B65" s="597" t="s">
        <v>10</v>
      </c>
      <c r="C65" s="326">
        <v>285</v>
      </c>
      <c r="D65" s="328">
        <v>236</v>
      </c>
      <c r="E65" s="522">
        <f t="shared" si="3"/>
        <v>-0.17192982456140349</v>
      </c>
      <c r="F65" s="328">
        <v>59</v>
      </c>
      <c r="G65" s="522">
        <f t="shared" si="4"/>
        <v>-0.75</v>
      </c>
      <c r="H65" s="328">
        <v>216</v>
      </c>
      <c r="I65" s="522">
        <f t="shared" si="5"/>
        <v>2.6610169491525424</v>
      </c>
    </row>
    <row r="66" spans="2:9" ht="17.25" customHeight="1" thickBot="1" x14ac:dyDescent="0.25">
      <c r="B66" s="598" t="s">
        <v>11</v>
      </c>
      <c r="C66" s="327">
        <v>114</v>
      </c>
      <c r="D66" s="329">
        <v>130</v>
      </c>
      <c r="E66" s="523">
        <f t="shared" si="3"/>
        <v>0.14035087719298245</v>
      </c>
      <c r="F66" s="328">
        <v>126</v>
      </c>
      <c r="G66" s="523">
        <f t="shared" si="4"/>
        <v>-3.0769230769230771E-2</v>
      </c>
      <c r="H66" s="329">
        <v>59</v>
      </c>
      <c r="I66" s="523">
        <f t="shared" si="5"/>
        <v>-0.53174603174603174</v>
      </c>
    </row>
    <row r="67" spans="2:9" ht="18.75" customHeight="1" thickBot="1" x14ac:dyDescent="0.25">
      <c r="B67" s="363" t="s">
        <v>38</v>
      </c>
      <c r="C67" s="531">
        <f>SUM(C55:C66)</f>
        <v>3437</v>
      </c>
      <c r="D67" s="524">
        <f>SUM(D55:D66)</f>
        <v>1712</v>
      </c>
      <c r="E67" s="525">
        <f t="shared" si="3"/>
        <v>-0.50189118417224321</v>
      </c>
      <c r="F67" s="524">
        <f>SUM(F55:F66)</f>
        <v>2477</v>
      </c>
      <c r="G67" s="525">
        <f t="shared" si="4"/>
        <v>0.44684579439252325</v>
      </c>
      <c r="H67" s="524">
        <f>SUM(H55:H66)</f>
        <v>1912</v>
      </c>
      <c r="I67" s="525">
        <f>H67/SUMIF(H55:H66,"&lt;&gt;"&amp;"",F55:F66)-1</f>
        <v>-0.22809850625756967</v>
      </c>
    </row>
    <row r="68" spans="2:9" ht="21.75" customHeight="1" x14ac:dyDescent="0.2">
      <c r="B68" s="489"/>
    </row>
    <row r="69" spans="2:9" ht="18" customHeight="1" x14ac:dyDescent="0.2">
      <c r="B69" s="489" t="s">
        <v>158</v>
      </c>
    </row>
    <row r="92" spans="4:5" x14ac:dyDescent="0.2">
      <c r="D92" s="487" t="s">
        <v>263</v>
      </c>
      <c r="E92" s="487">
        <v>2028</v>
      </c>
    </row>
    <row r="93" spans="4:5" ht="15" x14ac:dyDescent="0.2">
      <c r="D93" s="517" t="s">
        <v>188</v>
      </c>
      <c r="E93" s="519">
        <f>E92-E94</f>
        <v>116</v>
      </c>
    </row>
    <row r="94" spans="4:5" ht="15" x14ac:dyDescent="0.2">
      <c r="D94" s="517" t="s">
        <v>186</v>
      </c>
      <c r="E94" s="519">
        <v>1912</v>
      </c>
    </row>
  </sheetData>
  <mergeCells count="3">
    <mergeCell ref="B4:I4"/>
    <mergeCell ref="B51:I51"/>
    <mergeCell ref="F53:G53"/>
  </mergeCells>
  <conditionalFormatting sqref="E9:E21">
    <cfRule type="cellIs" dxfId="151" priority="7" operator="lessThan">
      <formula>0</formula>
    </cfRule>
  </conditionalFormatting>
  <conditionalFormatting sqref="G9:G21">
    <cfRule type="cellIs" dxfId="150" priority="6" operator="lessThan">
      <formula>0</formula>
    </cfRule>
  </conditionalFormatting>
  <conditionalFormatting sqref="I9:I20">
    <cfRule type="cellIs" dxfId="149" priority="5" operator="lessThan">
      <formula>0</formula>
    </cfRule>
  </conditionalFormatting>
  <conditionalFormatting sqref="E55:E67">
    <cfRule type="cellIs" dxfId="148" priority="4" operator="lessThan">
      <formula>0</formula>
    </cfRule>
  </conditionalFormatting>
  <conditionalFormatting sqref="G55:G67">
    <cfRule type="cellIs" dxfId="147" priority="3" operator="lessThan">
      <formula>0</formula>
    </cfRule>
  </conditionalFormatting>
  <conditionalFormatting sqref="I55:I67">
    <cfRule type="cellIs" dxfId="146" priority="2" operator="lessThan">
      <formula>0</formula>
    </cfRule>
  </conditionalFormatting>
  <conditionalFormatting sqref="I21">
    <cfRule type="cellIs" dxfId="145" priority="1" operator="lessThan">
      <formula>0</formula>
    </cfRule>
  </conditionalFormatting>
  <pageMargins left="0.82677165354330717" right="0.35433070866141736" top="0.62992125984251968" bottom="0.55118110236220474" header="0.31496062992125984" footer="0.31496062992125984"/>
  <pageSetup paperSize="9" scale="87" fitToWidth="0" orientation="portrait" r:id="rId1"/>
  <rowBreaks count="2" manualBreakCount="2">
    <brk id="47" max="9" man="1"/>
    <brk id="107"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P163"/>
  <sheetViews>
    <sheetView showGridLines="0" zoomScaleNormal="100" zoomScaleSheetLayoutView="62" workbookViewId="0">
      <selection activeCell="J121" sqref="J121"/>
    </sheetView>
  </sheetViews>
  <sheetFormatPr baseColWidth="10" defaultRowHeight="15" x14ac:dyDescent="0.25"/>
  <cols>
    <col min="1" max="1" width="3" customWidth="1"/>
    <col min="2" max="2" width="11.140625" customWidth="1"/>
    <col min="3" max="15" width="7.7109375" customWidth="1"/>
    <col min="16" max="16" width="8" customWidth="1"/>
    <col min="17" max="17" width="3.5703125" customWidth="1"/>
  </cols>
  <sheetData>
    <row r="1" spans="1:16" ht="20.100000000000001" customHeight="1" x14ac:dyDescent="0.25">
      <c r="A1" s="65"/>
    </row>
    <row r="2" spans="1:16" ht="20.100000000000001" customHeight="1" x14ac:dyDescent="0.25">
      <c r="G2" s="36"/>
    </row>
    <row r="3" spans="1:16" ht="24" customHeight="1" x14ac:dyDescent="0.25"/>
    <row r="4" spans="1:16" ht="20.100000000000001" customHeight="1" x14ac:dyDescent="0.25">
      <c r="B4" s="725" t="s">
        <v>46</v>
      </c>
      <c r="C4" s="725"/>
      <c r="D4" s="725"/>
      <c r="E4" s="725"/>
      <c r="F4" s="725"/>
      <c r="G4" s="725"/>
      <c r="H4" s="725"/>
      <c r="I4" s="725"/>
      <c r="J4" s="725"/>
      <c r="K4" s="725"/>
      <c r="L4" s="725"/>
      <c r="M4" s="725"/>
      <c r="N4" s="725"/>
      <c r="O4" s="725"/>
      <c r="P4" s="725"/>
    </row>
    <row r="5" spans="1:16" ht="20.100000000000001" customHeight="1" x14ac:dyDescent="0.25">
      <c r="B5" s="725"/>
      <c r="C5" s="725"/>
      <c r="D5" s="725"/>
      <c r="E5" s="725"/>
      <c r="F5" s="725"/>
      <c r="G5" s="725"/>
      <c r="H5" s="725"/>
      <c r="I5" s="725"/>
      <c r="J5" s="725"/>
      <c r="K5" s="725"/>
      <c r="L5" s="725"/>
      <c r="M5" s="725"/>
      <c r="N5" s="725"/>
      <c r="O5" s="725"/>
      <c r="P5" s="725"/>
    </row>
    <row r="6" spans="1:16" ht="15" customHeight="1" thickBot="1" x14ac:dyDescent="0.3"/>
    <row r="7" spans="1:16" ht="21.75" customHeight="1" thickBot="1" x14ac:dyDescent="0.3">
      <c r="B7" s="726"/>
      <c r="C7" s="727">
        <v>2021</v>
      </c>
      <c r="D7" s="728"/>
      <c r="E7" s="729">
        <v>2022</v>
      </c>
      <c r="F7" s="730"/>
      <c r="G7" s="730"/>
      <c r="H7" s="731"/>
      <c r="I7" s="729">
        <v>2023</v>
      </c>
      <c r="J7" s="730"/>
      <c r="K7" s="730"/>
      <c r="L7" s="731"/>
      <c r="M7" s="729">
        <v>2024</v>
      </c>
      <c r="N7" s="730"/>
      <c r="O7" s="730"/>
      <c r="P7" s="731"/>
    </row>
    <row r="8" spans="1:16" ht="28.5" customHeight="1" thickBot="1" x14ac:dyDescent="0.3">
      <c r="B8" s="726"/>
      <c r="C8" s="48" t="s">
        <v>49</v>
      </c>
      <c r="D8" s="49" t="s">
        <v>50</v>
      </c>
      <c r="E8" s="50" t="s">
        <v>49</v>
      </c>
      <c r="F8" s="51" t="s">
        <v>50</v>
      </c>
      <c r="G8" s="51" t="s">
        <v>55</v>
      </c>
      <c r="H8" s="49" t="s">
        <v>56</v>
      </c>
      <c r="I8" s="50" t="s">
        <v>49</v>
      </c>
      <c r="J8" s="51" t="s">
        <v>50</v>
      </c>
      <c r="K8" s="51" t="s">
        <v>55</v>
      </c>
      <c r="L8" s="49" t="s">
        <v>56</v>
      </c>
      <c r="M8" s="50" t="s">
        <v>49</v>
      </c>
      <c r="N8" s="51" t="s">
        <v>50</v>
      </c>
      <c r="O8" s="51" t="s">
        <v>57</v>
      </c>
      <c r="P8" s="49" t="s">
        <v>131</v>
      </c>
    </row>
    <row r="9" spans="1:16" ht="18" customHeight="1" x14ac:dyDescent="0.25">
      <c r="B9" s="91" t="s">
        <v>61</v>
      </c>
      <c r="C9" s="73">
        <v>91</v>
      </c>
      <c r="D9" s="32">
        <v>935</v>
      </c>
      <c r="E9" s="73">
        <v>74</v>
      </c>
      <c r="F9" s="74">
        <v>515</v>
      </c>
      <c r="G9" s="75">
        <f>IF(C9&lt;&gt;0,IF(E9=0,-1,E9/C9-1),IF(E9=0,0,1))</f>
        <v>-0.18681318681318682</v>
      </c>
      <c r="H9" s="76">
        <f>IF(D9&lt;&gt;0,IF(F9=0,-1,F9/D9-1),IF(F9=0,0,1))</f>
        <v>-0.44919786096256686</v>
      </c>
      <c r="I9" s="77">
        <v>95</v>
      </c>
      <c r="J9" s="78">
        <v>695</v>
      </c>
      <c r="K9" s="75">
        <f t="shared" ref="K9:L20" si="0">IF(E9&lt;&gt;0,IF(I9=0,-1,I9/E9-1),IF(I9=0,0,1))</f>
        <v>0.28378378378378377</v>
      </c>
      <c r="L9" s="76">
        <f t="shared" si="0"/>
        <v>0.34951456310679618</v>
      </c>
      <c r="M9" s="77">
        <v>104</v>
      </c>
      <c r="N9" s="79">
        <v>935</v>
      </c>
      <c r="O9" s="75">
        <f t="shared" ref="O9:P9" si="1">IF(I9&lt;&gt;0,IF(M9=0,-1,M9/I9-1),IF(M9=0,0,1))</f>
        <v>9.473684210526323E-2</v>
      </c>
      <c r="P9" s="76">
        <f t="shared" si="1"/>
        <v>0.34532374100719432</v>
      </c>
    </row>
    <row r="10" spans="1:16" ht="18" customHeight="1" x14ac:dyDescent="0.25">
      <c r="B10" s="92" t="s">
        <v>62</v>
      </c>
      <c r="C10" s="73">
        <v>148</v>
      </c>
      <c r="D10" s="32">
        <v>1118</v>
      </c>
      <c r="E10" s="73">
        <v>100</v>
      </c>
      <c r="F10" s="74">
        <v>1139</v>
      </c>
      <c r="G10" s="75">
        <f t="shared" ref="G10:H21" si="2">IF(C10&lt;&gt;0,IF(E10=0,-1,E10/C10-1),IF(E10=0,0,1))</f>
        <v>-0.32432432432432434</v>
      </c>
      <c r="H10" s="76">
        <f>IF(D10&lt;&gt;0,IF(F10=0,-1,F10/D10-1),IF(F10=0,0,1))</f>
        <v>1.878354203935606E-2</v>
      </c>
      <c r="I10" s="77">
        <v>124</v>
      </c>
      <c r="J10" s="78">
        <v>1158</v>
      </c>
      <c r="K10" s="75">
        <f t="shared" si="0"/>
        <v>0.24</v>
      </c>
      <c r="L10" s="76">
        <f t="shared" si="0"/>
        <v>1.668129938542573E-2</v>
      </c>
      <c r="M10" s="77">
        <v>129</v>
      </c>
      <c r="N10" s="79">
        <v>1369</v>
      </c>
      <c r="O10" s="75">
        <f t="shared" ref="O10:O20" si="3">IF(M10="","",IF(I10&lt;&gt;0,IF(M10=0,-1,M10/I10-1),IF(M10=0,0,1)))</f>
        <v>4.0322580645161255E-2</v>
      </c>
      <c r="P10" s="76">
        <f t="shared" ref="P10:P18" si="4">IF(N10="","",N10/J10-1)</f>
        <v>0.18221070811744378</v>
      </c>
    </row>
    <row r="11" spans="1:16" ht="18" customHeight="1" x14ac:dyDescent="0.25">
      <c r="B11" s="92" t="s">
        <v>63</v>
      </c>
      <c r="C11" s="73">
        <v>142</v>
      </c>
      <c r="D11" s="32">
        <v>1323</v>
      </c>
      <c r="E11" s="73">
        <v>110</v>
      </c>
      <c r="F11" s="74">
        <v>1171</v>
      </c>
      <c r="G11" s="75">
        <f t="shared" si="2"/>
        <v>-0.22535211267605637</v>
      </c>
      <c r="H11" s="76">
        <f t="shared" si="2"/>
        <v>-0.11489040060468636</v>
      </c>
      <c r="I11" s="77">
        <v>145</v>
      </c>
      <c r="J11" s="78">
        <v>1507</v>
      </c>
      <c r="K11" s="75">
        <f t="shared" si="0"/>
        <v>0.31818181818181812</v>
      </c>
      <c r="L11" s="76">
        <f t="shared" si="0"/>
        <v>0.28693424423569591</v>
      </c>
      <c r="M11" s="77">
        <v>138</v>
      </c>
      <c r="N11" s="79">
        <v>1407</v>
      </c>
      <c r="O11" s="75">
        <f t="shared" si="3"/>
        <v>-4.8275862068965503E-2</v>
      </c>
      <c r="P11" s="76">
        <f t="shared" si="4"/>
        <v>-6.6357000663569976E-2</v>
      </c>
    </row>
    <row r="12" spans="1:16" ht="18" customHeight="1" x14ac:dyDescent="0.25">
      <c r="B12" s="92" t="s">
        <v>64</v>
      </c>
      <c r="C12" s="73">
        <v>131</v>
      </c>
      <c r="D12" s="32">
        <v>906</v>
      </c>
      <c r="E12" s="73">
        <v>69</v>
      </c>
      <c r="F12" s="74">
        <v>389</v>
      </c>
      <c r="G12" s="75">
        <f t="shared" si="2"/>
        <v>-0.47328244274809161</v>
      </c>
      <c r="H12" s="76">
        <f t="shared" si="2"/>
        <v>-0.57064017660044153</v>
      </c>
      <c r="I12" s="77">
        <v>83</v>
      </c>
      <c r="J12" s="78">
        <v>517</v>
      </c>
      <c r="K12" s="75">
        <f t="shared" si="0"/>
        <v>0.20289855072463769</v>
      </c>
      <c r="L12" s="76">
        <f t="shared" si="0"/>
        <v>0.32904884318766059</v>
      </c>
      <c r="M12" s="77">
        <v>121</v>
      </c>
      <c r="N12" s="79">
        <v>881</v>
      </c>
      <c r="O12" s="75">
        <f t="shared" si="3"/>
        <v>0.45783132530120474</v>
      </c>
      <c r="P12" s="76">
        <f t="shared" si="4"/>
        <v>0.7040618955512572</v>
      </c>
    </row>
    <row r="13" spans="1:16" ht="18" customHeight="1" x14ac:dyDescent="0.25">
      <c r="B13" s="92" t="s">
        <v>65</v>
      </c>
      <c r="C13" s="73">
        <v>119</v>
      </c>
      <c r="D13" s="32">
        <v>954</v>
      </c>
      <c r="E13" s="73">
        <v>101</v>
      </c>
      <c r="F13" s="74">
        <v>1020</v>
      </c>
      <c r="G13" s="75">
        <f t="shared" si="2"/>
        <v>-0.15126050420168069</v>
      </c>
      <c r="H13" s="76">
        <f t="shared" si="2"/>
        <v>6.9182389937106903E-2</v>
      </c>
      <c r="I13" s="77">
        <v>137</v>
      </c>
      <c r="J13" s="78">
        <v>1407</v>
      </c>
      <c r="K13" s="75">
        <f t="shared" si="0"/>
        <v>0.35643564356435653</v>
      </c>
      <c r="L13" s="76">
        <f t="shared" si="0"/>
        <v>0.37941176470588234</v>
      </c>
      <c r="M13" s="77">
        <v>133</v>
      </c>
      <c r="N13" s="79">
        <v>1308</v>
      </c>
      <c r="O13" s="75">
        <f t="shared" si="3"/>
        <v>-2.9197080291970767E-2</v>
      </c>
      <c r="P13" s="76">
        <f t="shared" si="4"/>
        <v>-7.0362473347547971E-2</v>
      </c>
    </row>
    <row r="14" spans="1:16" ht="18" customHeight="1" x14ac:dyDescent="0.25">
      <c r="B14" s="92" t="s">
        <v>66</v>
      </c>
      <c r="C14" s="73">
        <v>134</v>
      </c>
      <c r="D14" s="32">
        <v>1438</v>
      </c>
      <c r="E14" s="73">
        <v>92</v>
      </c>
      <c r="F14" s="74">
        <v>838</v>
      </c>
      <c r="G14" s="75">
        <f t="shared" si="2"/>
        <v>-0.31343283582089554</v>
      </c>
      <c r="H14" s="76">
        <f t="shared" si="2"/>
        <v>-0.41724617524339358</v>
      </c>
      <c r="I14" s="77">
        <v>132</v>
      </c>
      <c r="J14" s="78">
        <v>911</v>
      </c>
      <c r="K14" s="75">
        <f t="shared" si="0"/>
        <v>0.43478260869565211</v>
      </c>
      <c r="L14" s="76">
        <f t="shared" si="0"/>
        <v>8.7112171837708807E-2</v>
      </c>
      <c r="M14" s="77">
        <v>134</v>
      </c>
      <c r="N14" s="79">
        <v>1148</v>
      </c>
      <c r="O14" s="75">
        <f t="shared" si="3"/>
        <v>1.5151515151515138E-2</v>
      </c>
      <c r="P14" s="76">
        <f t="shared" si="4"/>
        <v>0.26015367727771688</v>
      </c>
    </row>
    <row r="15" spans="1:16" ht="18" customHeight="1" x14ac:dyDescent="0.25">
      <c r="B15" s="92" t="s">
        <v>67</v>
      </c>
      <c r="C15" s="73">
        <v>120</v>
      </c>
      <c r="D15" s="32">
        <v>1503</v>
      </c>
      <c r="E15" s="73">
        <v>96</v>
      </c>
      <c r="F15" s="74">
        <v>974</v>
      </c>
      <c r="G15" s="75">
        <f t="shared" si="2"/>
        <v>-0.19999999999999996</v>
      </c>
      <c r="H15" s="76">
        <f t="shared" si="2"/>
        <v>-0.35196274118429804</v>
      </c>
      <c r="I15" s="77">
        <v>133</v>
      </c>
      <c r="J15" s="78">
        <v>2041</v>
      </c>
      <c r="K15" s="75">
        <f t="shared" si="0"/>
        <v>0.38541666666666674</v>
      </c>
      <c r="L15" s="76">
        <f t="shared" si="0"/>
        <v>1.0954825462012319</v>
      </c>
      <c r="M15" s="77">
        <v>120</v>
      </c>
      <c r="N15" s="79">
        <v>1009</v>
      </c>
      <c r="O15" s="75">
        <f t="shared" si="3"/>
        <v>-9.7744360902255689E-2</v>
      </c>
      <c r="P15" s="76">
        <f t="shared" si="4"/>
        <v>-0.50563449289563933</v>
      </c>
    </row>
    <row r="16" spans="1:16" ht="18" customHeight="1" x14ac:dyDescent="0.25">
      <c r="B16" s="92" t="s">
        <v>68</v>
      </c>
      <c r="C16" s="73">
        <v>72</v>
      </c>
      <c r="D16" s="32">
        <v>518</v>
      </c>
      <c r="E16" s="73">
        <v>57</v>
      </c>
      <c r="F16" s="74">
        <v>350</v>
      </c>
      <c r="G16" s="75">
        <f t="shared" si="2"/>
        <v>-0.20833333333333337</v>
      </c>
      <c r="H16" s="76">
        <f t="shared" si="2"/>
        <v>-0.32432432432432434</v>
      </c>
      <c r="I16" s="77">
        <v>92</v>
      </c>
      <c r="J16" s="78">
        <v>1206</v>
      </c>
      <c r="K16" s="75">
        <f t="shared" si="0"/>
        <v>0.61403508771929816</v>
      </c>
      <c r="L16" s="76">
        <f t="shared" si="0"/>
        <v>2.4457142857142857</v>
      </c>
      <c r="M16" s="77">
        <v>82</v>
      </c>
      <c r="N16" s="79">
        <v>565</v>
      </c>
      <c r="O16" s="75">
        <f t="shared" si="3"/>
        <v>-0.10869565217391308</v>
      </c>
      <c r="P16" s="76">
        <f t="shared" si="4"/>
        <v>-0.53150912106135983</v>
      </c>
    </row>
    <row r="17" spans="2:16" ht="18" customHeight="1" x14ac:dyDescent="0.25">
      <c r="B17" s="92" t="s">
        <v>69</v>
      </c>
      <c r="C17" s="73">
        <v>77</v>
      </c>
      <c r="D17" s="32">
        <v>495</v>
      </c>
      <c r="E17" s="73">
        <v>134</v>
      </c>
      <c r="F17" s="74">
        <v>1038</v>
      </c>
      <c r="G17" s="75">
        <f t="shared" si="2"/>
        <v>0.74025974025974017</v>
      </c>
      <c r="H17" s="76">
        <f t="shared" si="2"/>
        <v>1.0969696969696972</v>
      </c>
      <c r="I17" s="77">
        <v>118</v>
      </c>
      <c r="J17" s="78">
        <v>1691</v>
      </c>
      <c r="K17" s="75">
        <f t="shared" si="0"/>
        <v>-0.11940298507462688</v>
      </c>
      <c r="L17" s="76">
        <f t="shared" si="0"/>
        <v>0.62909441233140662</v>
      </c>
      <c r="M17" s="77">
        <v>96</v>
      </c>
      <c r="N17" s="79">
        <v>872</v>
      </c>
      <c r="O17" s="75">
        <f t="shared" si="3"/>
        <v>-0.18644067796610164</v>
      </c>
      <c r="P17" s="76">
        <f t="shared" si="4"/>
        <v>-0.48432879952690711</v>
      </c>
    </row>
    <row r="18" spans="2:16" ht="18" customHeight="1" x14ac:dyDescent="0.25">
      <c r="B18" s="92" t="s">
        <v>70</v>
      </c>
      <c r="C18" s="73">
        <v>135</v>
      </c>
      <c r="D18" s="32">
        <v>1121</v>
      </c>
      <c r="E18" s="73">
        <v>113</v>
      </c>
      <c r="F18" s="74">
        <v>1245</v>
      </c>
      <c r="G18" s="75">
        <f t="shared" si="2"/>
        <v>-0.16296296296296298</v>
      </c>
      <c r="H18" s="76">
        <f t="shared" si="2"/>
        <v>0.11061552185548607</v>
      </c>
      <c r="I18" s="77">
        <v>118</v>
      </c>
      <c r="J18" s="78">
        <v>1122</v>
      </c>
      <c r="K18" s="75">
        <f t="shared" si="0"/>
        <v>4.4247787610619538E-2</v>
      </c>
      <c r="L18" s="76">
        <f t="shared" si="0"/>
        <v>-9.8795180722891618E-2</v>
      </c>
      <c r="M18" s="77">
        <v>159</v>
      </c>
      <c r="N18" s="79">
        <v>2295</v>
      </c>
      <c r="O18" s="75">
        <f t="shared" si="3"/>
        <v>0.34745762711864403</v>
      </c>
      <c r="P18" s="76">
        <f t="shared" si="4"/>
        <v>1.0454545454545454</v>
      </c>
    </row>
    <row r="19" spans="2:16" ht="18" customHeight="1" x14ac:dyDescent="0.25">
      <c r="B19" s="92" t="s">
        <v>71</v>
      </c>
      <c r="C19" s="73">
        <v>82</v>
      </c>
      <c r="D19" s="32">
        <v>954</v>
      </c>
      <c r="E19" s="73">
        <v>128</v>
      </c>
      <c r="F19" s="74">
        <v>1038</v>
      </c>
      <c r="G19" s="75">
        <f t="shared" si="2"/>
        <v>0.56097560975609762</v>
      </c>
      <c r="H19" s="76">
        <f t="shared" si="2"/>
        <v>8.8050314465408785E-2</v>
      </c>
      <c r="I19" s="77">
        <v>120</v>
      </c>
      <c r="J19" s="78">
        <v>1210</v>
      </c>
      <c r="K19" s="75">
        <f t="shared" si="0"/>
        <v>-6.25E-2</v>
      </c>
      <c r="L19" s="76">
        <f t="shared" si="0"/>
        <v>0.16570327552986508</v>
      </c>
      <c r="M19" s="77">
        <v>125</v>
      </c>
      <c r="N19" s="79">
        <v>1103</v>
      </c>
      <c r="O19" s="75">
        <f t="shared" si="3"/>
        <v>4.1666666666666741E-2</v>
      </c>
      <c r="P19" s="76">
        <f>IF(N19="","",N19/J19-1)</f>
        <v>-8.8429752066115697E-2</v>
      </c>
    </row>
    <row r="20" spans="2:16" ht="18" customHeight="1" thickBot="1" x14ac:dyDescent="0.3">
      <c r="B20" s="93" t="s">
        <v>72</v>
      </c>
      <c r="C20" s="80">
        <v>78</v>
      </c>
      <c r="D20" s="81">
        <v>849</v>
      </c>
      <c r="E20" s="80">
        <v>120</v>
      </c>
      <c r="F20" s="82">
        <v>1207</v>
      </c>
      <c r="G20" s="83">
        <f t="shared" si="2"/>
        <v>0.53846153846153855</v>
      </c>
      <c r="H20" s="84">
        <f t="shared" si="2"/>
        <v>0.42167255594817443</v>
      </c>
      <c r="I20" s="85">
        <v>112</v>
      </c>
      <c r="J20" s="86">
        <v>1125</v>
      </c>
      <c r="K20" s="83">
        <f t="shared" si="0"/>
        <v>-6.6666666666666652E-2</v>
      </c>
      <c r="L20" s="84">
        <f t="shared" si="0"/>
        <v>-6.7937033968517024E-2</v>
      </c>
      <c r="M20" s="85">
        <v>112</v>
      </c>
      <c r="N20" s="86">
        <v>1073</v>
      </c>
      <c r="O20" s="83">
        <f t="shared" si="3"/>
        <v>0</v>
      </c>
      <c r="P20" s="84">
        <f>IF(N20="","",N20/J20-1)</f>
        <v>-4.6222222222222276E-2</v>
      </c>
    </row>
    <row r="21" spans="2:16" ht="23.25" customHeight="1" thickBot="1" x14ac:dyDescent="0.3">
      <c r="B21" s="588" t="s">
        <v>115</v>
      </c>
      <c r="C21" s="87">
        <f>SUM(C9:C20)</f>
        <v>1329</v>
      </c>
      <c r="D21" s="88">
        <f>SUM(D9:D20)</f>
        <v>12114</v>
      </c>
      <c r="E21" s="87">
        <f>SUM(E9:E20)</f>
        <v>1194</v>
      </c>
      <c r="F21" s="89">
        <f>SUM(F9:F20)</f>
        <v>10924</v>
      </c>
      <c r="G21" s="54">
        <f t="shared" si="2"/>
        <v>-0.10158013544018063</v>
      </c>
      <c r="H21" s="90">
        <f t="shared" si="2"/>
        <v>-9.8233448902096732E-2</v>
      </c>
      <c r="I21" s="87">
        <f>SUM(I9:I20)</f>
        <v>1409</v>
      </c>
      <c r="J21" s="89">
        <f>SUM(J9:J20)</f>
        <v>14590</v>
      </c>
      <c r="K21" s="52">
        <f>+I21/E21-1</f>
        <v>0.18006700167504186</v>
      </c>
      <c r="L21" s="53">
        <f>+J21/F21-1</f>
        <v>0.33559135847674848</v>
      </c>
      <c r="M21" s="87">
        <f>SUM(M9:M20)</f>
        <v>1453</v>
      </c>
      <c r="N21" s="89">
        <f>SUM(N9:N20)</f>
        <v>13965</v>
      </c>
      <c r="O21" s="54">
        <f>M21/SUMIF(M9:M20,"&lt;&gt;"&amp;"",I9:I20)-1</f>
        <v>3.1227821149751644E-2</v>
      </c>
      <c r="P21" s="90">
        <f>N21/SUMIF(N9:N20,"&lt;&gt;"&amp;"",J9:J20)-1</f>
        <v>-4.2837559972583983E-2</v>
      </c>
    </row>
    <row r="22" spans="2:16" ht="19.5" customHeight="1" x14ac:dyDescent="0.25">
      <c r="B22" s="561"/>
      <c r="G22" s="55"/>
    </row>
    <row r="23" spans="2:16" ht="18.75" customHeight="1" x14ac:dyDescent="0.25">
      <c r="B23" s="561" t="s">
        <v>85</v>
      </c>
      <c r="G23" s="55"/>
    </row>
    <row r="24" spans="2:16" ht="12.75" customHeight="1" x14ac:dyDescent="0.25">
      <c r="G24" s="55"/>
    </row>
    <row r="25" spans="2:16" ht="15" customHeight="1" x14ac:dyDescent="0.25">
      <c r="G25" s="55"/>
    </row>
    <row r="26" spans="2:16" ht="15" customHeight="1" x14ac:dyDescent="0.25"/>
    <row r="27" spans="2:16" ht="15" customHeight="1" x14ac:dyDescent="0.25"/>
    <row r="38" ht="14.25" customHeight="1" x14ac:dyDescent="0.25"/>
    <row r="39" ht="16.5" customHeight="1" x14ac:dyDescent="0.25"/>
    <row r="40" ht="18" customHeight="1" x14ac:dyDescent="0.25"/>
    <row r="41" ht="15" customHeight="1" x14ac:dyDescent="0.25"/>
    <row r="61" ht="14.25" customHeight="1" x14ac:dyDescent="0.25"/>
    <row r="62" ht="20.100000000000001" customHeight="1" x14ac:dyDescent="0.25"/>
    <row r="63" ht="20.100000000000001" customHeight="1" x14ac:dyDescent="0.25"/>
    <row r="64" ht="21.75" customHeight="1" x14ac:dyDescent="0.25"/>
    <row r="65" spans="2:16" ht="14.25" customHeight="1" x14ac:dyDescent="0.25"/>
    <row r="66" spans="2:16" ht="20.25" customHeight="1" x14ac:dyDescent="0.25">
      <c r="B66" s="725" t="s">
        <v>265</v>
      </c>
      <c r="C66" s="725"/>
      <c r="D66" s="725"/>
      <c r="E66" s="725"/>
      <c r="F66" s="725"/>
      <c r="G66" s="725"/>
      <c r="H66" s="725"/>
      <c r="I66" s="725"/>
      <c r="J66" s="725"/>
      <c r="K66" s="725"/>
      <c r="L66" s="725"/>
      <c r="M66" s="725"/>
      <c r="N66" s="725"/>
      <c r="O66" s="725"/>
      <c r="P66" s="725"/>
    </row>
    <row r="67" spans="2:16" ht="20.100000000000001" customHeight="1" x14ac:dyDescent="0.25">
      <c r="B67" s="725"/>
      <c r="C67" s="725"/>
      <c r="D67" s="725"/>
      <c r="E67" s="725"/>
      <c r="F67" s="725"/>
      <c r="G67" s="725"/>
      <c r="H67" s="725"/>
      <c r="I67" s="725"/>
      <c r="J67" s="725"/>
      <c r="K67" s="725"/>
      <c r="L67" s="725"/>
      <c r="M67" s="725"/>
      <c r="N67" s="725"/>
      <c r="O67" s="725"/>
      <c r="P67" s="725"/>
    </row>
    <row r="68" spans="2:16" ht="18.75" customHeight="1" thickBot="1" x14ac:dyDescent="0.3"/>
    <row r="69" spans="2:16" ht="21.75" customHeight="1" thickBot="1" x14ac:dyDescent="0.3">
      <c r="B69" s="726"/>
      <c r="C69" s="733">
        <v>2021</v>
      </c>
      <c r="D69" s="734"/>
      <c r="E69" s="721">
        <v>2022</v>
      </c>
      <c r="F69" s="722"/>
      <c r="G69" s="722"/>
      <c r="H69" s="723"/>
      <c r="I69" s="721">
        <v>2023</v>
      </c>
      <c r="J69" s="722"/>
      <c r="K69" s="722"/>
      <c r="L69" s="723"/>
      <c r="M69" s="721">
        <v>2024</v>
      </c>
      <c r="N69" s="722"/>
      <c r="O69" s="722"/>
      <c r="P69" s="723"/>
    </row>
    <row r="70" spans="2:16" ht="28.5" customHeight="1" thickBot="1" x14ac:dyDescent="0.3">
      <c r="B70" s="726"/>
      <c r="C70" s="715" t="s">
        <v>82</v>
      </c>
      <c r="D70" s="716"/>
      <c r="E70" s="711" t="s">
        <v>82</v>
      </c>
      <c r="F70" s="712"/>
      <c r="G70" s="715" t="s">
        <v>56</v>
      </c>
      <c r="H70" s="716"/>
      <c r="I70" s="711" t="s">
        <v>82</v>
      </c>
      <c r="J70" s="712"/>
      <c r="K70" s="715" t="s">
        <v>56</v>
      </c>
      <c r="L70" s="716"/>
      <c r="M70" s="711" t="s">
        <v>82</v>
      </c>
      <c r="N70" s="712"/>
      <c r="O70" s="715" t="s">
        <v>131</v>
      </c>
      <c r="P70" s="716"/>
    </row>
    <row r="71" spans="2:16" ht="18" customHeight="1" x14ac:dyDescent="0.25">
      <c r="B71" s="91" t="s">
        <v>61</v>
      </c>
      <c r="C71" s="668">
        <v>1782</v>
      </c>
      <c r="D71" s="667"/>
      <c r="E71" s="666">
        <v>746</v>
      </c>
      <c r="F71" s="669"/>
      <c r="G71" s="713">
        <f t="shared" ref="G71:G83" si="5">IF(C71&lt;&gt;0,IF(E71=0,-1,E71/C71-1),IF(E71=0,0,1))</f>
        <v>-0.58136924803591472</v>
      </c>
      <c r="H71" s="714"/>
      <c r="I71" s="666">
        <v>540</v>
      </c>
      <c r="J71" s="673"/>
      <c r="K71" s="713">
        <f t="shared" ref="K71:K83" si="6">IF(E71&lt;&gt;0,IF(I71=0,-1,I71/E71-1),IF(I71=0,0,1))</f>
        <v>-0.27613941018766752</v>
      </c>
      <c r="L71" s="714">
        <f t="shared" ref="L71:L83" si="7">IF(F71&lt;&gt;0,IF(J71=0,-1,J71/F71-1),IF(J71=0,0,1))</f>
        <v>0</v>
      </c>
      <c r="M71" s="666">
        <v>1188</v>
      </c>
      <c r="N71" s="673"/>
      <c r="O71" s="713">
        <f t="shared" ref="O71:P71" si="8">IF(I71&lt;&gt;0,IF(M71=0,-1,M71/I71-1),IF(M71=0,0,1))</f>
        <v>1.2000000000000002</v>
      </c>
      <c r="P71" s="714">
        <f t="shared" si="8"/>
        <v>0</v>
      </c>
    </row>
    <row r="72" spans="2:16" ht="18" customHeight="1" x14ac:dyDescent="0.25">
      <c r="B72" s="92" t="s">
        <v>62</v>
      </c>
      <c r="C72" s="668">
        <v>676</v>
      </c>
      <c r="D72" s="675"/>
      <c r="E72" s="666">
        <v>1064</v>
      </c>
      <c r="F72" s="673"/>
      <c r="G72" s="713">
        <f t="shared" si="5"/>
        <v>0.57396449704142016</v>
      </c>
      <c r="H72" s="714">
        <f t="shared" ref="H72:H83" si="9">IF(D72&lt;&gt;0,IF(F72=0,-1,F72/D72-1),IF(F72=0,0,1))</f>
        <v>0</v>
      </c>
      <c r="I72" s="666">
        <v>798</v>
      </c>
      <c r="J72" s="673"/>
      <c r="K72" s="713">
        <f t="shared" si="6"/>
        <v>-0.25</v>
      </c>
      <c r="L72" s="714">
        <f t="shared" si="7"/>
        <v>0</v>
      </c>
      <c r="M72" s="666">
        <v>1123</v>
      </c>
      <c r="N72" s="673"/>
      <c r="O72" s="713">
        <f t="shared" ref="O72:O82" si="10">IF(M72="","",IF(I72&lt;&gt;0,IF(M72=0,-1,M72/I72-1),IF(M72=0,0,1)))</f>
        <v>0.40726817042606522</v>
      </c>
      <c r="P72" s="714" t="str">
        <f t="shared" ref="P72:P82" si="11">IF(N72="","",IF(J72&lt;&gt;0,IF(N72=0,-1,N72/J72-1),IF(N72=0,0,1)))</f>
        <v/>
      </c>
    </row>
    <row r="73" spans="2:16" ht="18" customHeight="1" x14ac:dyDescent="0.25">
      <c r="B73" s="92" t="s">
        <v>63</v>
      </c>
      <c r="C73" s="668">
        <v>1524</v>
      </c>
      <c r="D73" s="675"/>
      <c r="E73" s="666">
        <v>949</v>
      </c>
      <c r="F73" s="673"/>
      <c r="G73" s="713">
        <f t="shared" si="5"/>
        <v>-0.37729658792650922</v>
      </c>
      <c r="H73" s="714">
        <f t="shared" si="9"/>
        <v>0</v>
      </c>
      <c r="I73" s="666">
        <v>1990</v>
      </c>
      <c r="J73" s="673"/>
      <c r="K73" s="713">
        <f t="shared" si="6"/>
        <v>1.0969441517386724</v>
      </c>
      <c r="L73" s="714">
        <f t="shared" si="7"/>
        <v>0</v>
      </c>
      <c r="M73" s="666">
        <v>1143</v>
      </c>
      <c r="N73" s="673"/>
      <c r="O73" s="713">
        <f t="shared" si="10"/>
        <v>-0.42562814070351762</v>
      </c>
      <c r="P73" s="714" t="str">
        <f t="shared" si="11"/>
        <v/>
      </c>
    </row>
    <row r="74" spans="2:16" ht="18" customHeight="1" x14ac:dyDescent="0.25">
      <c r="B74" s="92" t="s">
        <v>64</v>
      </c>
      <c r="C74" s="668">
        <v>1090</v>
      </c>
      <c r="D74" s="675"/>
      <c r="E74" s="666">
        <v>729</v>
      </c>
      <c r="F74" s="673"/>
      <c r="G74" s="713">
        <f t="shared" si="5"/>
        <v>-0.33119266055045871</v>
      </c>
      <c r="H74" s="714">
        <f t="shared" si="9"/>
        <v>0</v>
      </c>
      <c r="I74" s="666">
        <v>700</v>
      </c>
      <c r="J74" s="673"/>
      <c r="K74" s="713">
        <f t="shared" si="6"/>
        <v>-3.978052126200271E-2</v>
      </c>
      <c r="L74" s="714">
        <f t="shared" si="7"/>
        <v>0</v>
      </c>
      <c r="M74" s="666">
        <v>869</v>
      </c>
      <c r="N74" s="673"/>
      <c r="O74" s="713">
        <f t="shared" si="10"/>
        <v>0.24142857142857133</v>
      </c>
      <c r="P74" s="714" t="str">
        <f t="shared" si="11"/>
        <v/>
      </c>
    </row>
    <row r="75" spans="2:16" ht="18" customHeight="1" x14ac:dyDescent="0.25">
      <c r="B75" s="92" t="s">
        <v>65</v>
      </c>
      <c r="C75" s="668">
        <v>1063</v>
      </c>
      <c r="D75" s="675"/>
      <c r="E75" s="666">
        <v>927</v>
      </c>
      <c r="F75" s="673"/>
      <c r="G75" s="713">
        <f t="shared" si="5"/>
        <v>-0.12793979303857006</v>
      </c>
      <c r="H75" s="714">
        <f t="shared" si="9"/>
        <v>0</v>
      </c>
      <c r="I75" s="666">
        <v>759</v>
      </c>
      <c r="J75" s="673"/>
      <c r="K75" s="713">
        <f t="shared" si="6"/>
        <v>-0.18122977346278313</v>
      </c>
      <c r="L75" s="714">
        <f t="shared" si="7"/>
        <v>0</v>
      </c>
      <c r="M75" s="666">
        <v>1145</v>
      </c>
      <c r="N75" s="673"/>
      <c r="O75" s="713">
        <f t="shared" si="10"/>
        <v>0.50856389986824779</v>
      </c>
      <c r="P75" s="714" t="str">
        <f t="shared" si="11"/>
        <v/>
      </c>
    </row>
    <row r="76" spans="2:16" ht="18" customHeight="1" x14ac:dyDescent="0.25">
      <c r="B76" s="92" t="s">
        <v>66</v>
      </c>
      <c r="C76" s="668">
        <v>880</v>
      </c>
      <c r="D76" s="675"/>
      <c r="E76" s="666">
        <v>805</v>
      </c>
      <c r="F76" s="673"/>
      <c r="G76" s="713">
        <f t="shared" si="5"/>
        <v>-8.5227272727272707E-2</v>
      </c>
      <c r="H76" s="714">
        <f t="shared" si="9"/>
        <v>0</v>
      </c>
      <c r="I76" s="666">
        <v>1326</v>
      </c>
      <c r="J76" s="673"/>
      <c r="K76" s="713">
        <f t="shared" si="6"/>
        <v>0.64720496894409929</v>
      </c>
      <c r="L76" s="714">
        <f t="shared" si="7"/>
        <v>0</v>
      </c>
      <c r="M76" s="666">
        <v>1417</v>
      </c>
      <c r="N76" s="673"/>
      <c r="O76" s="713">
        <f t="shared" si="10"/>
        <v>6.8627450980392135E-2</v>
      </c>
      <c r="P76" s="714" t="str">
        <f t="shared" si="11"/>
        <v/>
      </c>
    </row>
    <row r="77" spans="2:16" ht="18" customHeight="1" x14ac:dyDescent="0.25">
      <c r="B77" s="92" t="s">
        <v>67</v>
      </c>
      <c r="C77" s="668">
        <v>640</v>
      </c>
      <c r="D77" s="675"/>
      <c r="E77" s="666">
        <v>741</v>
      </c>
      <c r="F77" s="673"/>
      <c r="G77" s="713">
        <f t="shared" si="5"/>
        <v>0.15781249999999991</v>
      </c>
      <c r="H77" s="714">
        <f t="shared" si="9"/>
        <v>0</v>
      </c>
      <c r="I77" s="666">
        <v>1810</v>
      </c>
      <c r="J77" s="673"/>
      <c r="K77" s="713">
        <f t="shared" si="6"/>
        <v>1.4426450742240218</v>
      </c>
      <c r="L77" s="714">
        <f t="shared" si="7"/>
        <v>0</v>
      </c>
      <c r="M77" s="666">
        <v>1046</v>
      </c>
      <c r="N77" s="673"/>
      <c r="O77" s="713">
        <f t="shared" si="10"/>
        <v>-0.42209944751381212</v>
      </c>
      <c r="P77" s="714" t="str">
        <f t="shared" si="11"/>
        <v/>
      </c>
    </row>
    <row r="78" spans="2:16" ht="18" customHeight="1" x14ac:dyDescent="0.25">
      <c r="B78" s="92" t="s">
        <v>68</v>
      </c>
      <c r="C78" s="668">
        <v>1636</v>
      </c>
      <c r="D78" s="675"/>
      <c r="E78" s="666">
        <v>633</v>
      </c>
      <c r="F78" s="673"/>
      <c r="G78" s="713">
        <f t="shared" si="5"/>
        <v>-0.61308068459657705</v>
      </c>
      <c r="H78" s="714">
        <f t="shared" si="9"/>
        <v>0</v>
      </c>
      <c r="I78" s="666">
        <v>1540</v>
      </c>
      <c r="J78" s="673"/>
      <c r="K78" s="713">
        <f t="shared" si="6"/>
        <v>1.4328593996840442</v>
      </c>
      <c r="L78" s="714">
        <f t="shared" si="7"/>
        <v>0</v>
      </c>
      <c r="M78" s="666">
        <v>749</v>
      </c>
      <c r="N78" s="673"/>
      <c r="O78" s="713">
        <f t="shared" si="10"/>
        <v>-0.51363636363636367</v>
      </c>
      <c r="P78" s="714" t="str">
        <f t="shared" si="11"/>
        <v/>
      </c>
    </row>
    <row r="79" spans="2:16" ht="18" customHeight="1" x14ac:dyDescent="0.25">
      <c r="B79" s="92" t="s">
        <v>69</v>
      </c>
      <c r="C79" s="668">
        <v>445</v>
      </c>
      <c r="D79" s="675"/>
      <c r="E79" s="666">
        <v>714</v>
      </c>
      <c r="F79" s="673"/>
      <c r="G79" s="713">
        <f t="shared" si="5"/>
        <v>0.60449438202247197</v>
      </c>
      <c r="H79" s="714">
        <f t="shared" si="9"/>
        <v>0</v>
      </c>
      <c r="I79" s="666">
        <v>1256</v>
      </c>
      <c r="J79" s="673"/>
      <c r="K79" s="713">
        <f t="shared" si="6"/>
        <v>0.7591036414565826</v>
      </c>
      <c r="L79" s="714">
        <f t="shared" si="7"/>
        <v>0</v>
      </c>
      <c r="M79" s="666">
        <v>755</v>
      </c>
      <c r="N79" s="673"/>
      <c r="O79" s="713">
        <f t="shared" si="10"/>
        <v>-0.39888535031847139</v>
      </c>
      <c r="P79" s="714" t="str">
        <f t="shared" si="11"/>
        <v/>
      </c>
    </row>
    <row r="80" spans="2:16" ht="18" customHeight="1" x14ac:dyDescent="0.25">
      <c r="B80" s="92" t="s">
        <v>70</v>
      </c>
      <c r="C80" s="668">
        <v>1626</v>
      </c>
      <c r="D80" s="675"/>
      <c r="E80" s="666">
        <v>1066</v>
      </c>
      <c r="F80" s="673"/>
      <c r="G80" s="713">
        <f t="shared" si="5"/>
        <v>-0.34440344403444034</v>
      </c>
      <c r="H80" s="714">
        <f t="shared" si="9"/>
        <v>0</v>
      </c>
      <c r="I80" s="666">
        <v>1117</v>
      </c>
      <c r="J80" s="673"/>
      <c r="K80" s="713">
        <f t="shared" si="6"/>
        <v>4.7842401500937992E-2</v>
      </c>
      <c r="L80" s="714">
        <f t="shared" si="7"/>
        <v>0</v>
      </c>
      <c r="M80" s="666">
        <v>2098</v>
      </c>
      <c r="N80" s="673"/>
      <c r="O80" s="713">
        <f t="shared" si="10"/>
        <v>0.8782452999104744</v>
      </c>
      <c r="P80" s="714" t="str">
        <f t="shared" si="11"/>
        <v/>
      </c>
    </row>
    <row r="81" spans="2:16" ht="18" customHeight="1" x14ac:dyDescent="0.25">
      <c r="B81" s="92" t="s">
        <v>71</v>
      </c>
      <c r="C81" s="668">
        <v>1136</v>
      </c>
      <c r="D81" s="675"/>
      <c r="E81" s="666">
        <v>1034</v>
      </c>
      <c r="F81" s="673"/>
      <c r="G81" s="713">
        <f t="shared" si="5"/>
        <v>-8.9788732394366244E-2</v>
      </c>
      <c r="H81" s="714">
        <f t="shared" si="9"/>
        <v>0</v>
      </c>
      <c r="I81" s="666">
        <v>1344</v>
      </c>
      <c r="J81" s="673"/>
      <c r="K81" s="713">
        <f t="shared" si="6"/>
        <v>0.299806576402321</v>
      </c>
      <c r="L81" s="714">
        <f t="shared" si="7"/>
        <v>0</v>
      </c>
      <c r="M81" s="666">
        <v>1264</v>
      </c>
      <c r="N81" s="673"/>
      <c r="O81" s="713">
        <f t="shared" si="10"/>
        <v>-5.9523809523809534E-2</v>
      </c>
      <c r="P81" s="714" t="str">
        <f t="shared" si="11"/>
        <v/>
      </c>
    </row>
    <row r="82" spans="2:16" ht="18" customHeight="1" thickBot="1" x14ac:dyDescent="0.3">
      <c r="B82" s="93" t="s">
        <v>72</v>
      </c>
      <c r="C82" s="676">
        <v>473</v>
      </c>
      <c r="D82" s="675"/>
      <c r="E82" s="674">
        <v>1240</v>
      </c>
      <c r="F82" s="673"/>
      <c r="G82" s="717">
        <f t="shared" si="5"/>
        <v>1.6215644820295982</v>
      </c>
      <c r="H82" s="718">
        <f t="shared" si="9"/>
        <v>0</v>
      </c>
      <c r="I82" s="674">
        <v>874</v>
      </c>
      <c r="J82" s="673"/>
      <c r="K82" s="713">
        <f t="shared" si="6"/>
        <v>-0.29516129032258065</v>
      </c>
      <c r="L82" s="714">
        <f t="shared" si="7"/>
        <v>0</v>
      </c>
      <c r="M82" s="674">
        <v>873</v>
      </c>
      <c r="N82" s="673"/>
      <c r="O82" s="717">
        <f t="shared" si="10"/>
        <v>-1.1441647597254523E-3</v>
      </c>
      <c r="P82" s="718" t="str">
        <f t="shared" si="11"/>
        <v/>
      </c>
    </row>
    <row r="83" spans="2:16" ht="21" customHeight="1" thickBot="1" x14ac:dyDescent="0.3">
      <c r="B83" s="588" t="s">
        <v>115</v>
      </c>
      <c r="C83" s="670">
        <f>SUM(C71:C82)</f>
        <v>12971</v>
      </c>
      <c r="D83" s="671"/>
      <c r="E83" s="670">
        <f>SUM(E71:E82)</f>
        <v>10648</v>
      </c>
      <c r="F83" s="672"/>
      <c r="G83" s="719">
        <f t="shared" si="5"/>
        <v>-0.17909182021432424</v>
      </c>
      <c r="H83" s="720">
        <f t="shared" si="9"/>
        <v>0</v>
      </c>
      <c r="I83" s="670">
        <f>SUM(I71:I82)</f>
        <v>14054</v>
      </c>
      <c r="J83" s="672"/>
      <c r="K83" s="719">
        <f t="shared" si="6"/>
        <v>0.31987227648384664</v>
      </c>
      <c r="L83" s="720">
        <f t="shared" si="7"/>
        <v>0</v>
      </c>
      <c r="M83" s="670">
        <f>SUM(M71:M82)</f>
        <v>13670</v>
      </c>
      <c r="N83" s="672"/>
      <c r="O83" s="719">
        <f>M83/SUMIF(M71:M82,"&lt;&gt;"&amp;"",I71:I82)-1</f>
        <v>-2.7323182012238489E-2</v>
      </c>
      <c r="P83" s="720" t="e">
        <f>N83/SUMIF(N71:N82,"&lt;&gt;"&amp;"",J71:J82)-1</f>
        <v>#DIV/0!</v>
      </c>
    </row>
    <row r="84" spans="2:16" ht="23.25" customHeight="1" x14ac:dyDescent="0.25">
      <c r="B84" s="228"/>
    </row>
    <row r="85" spans="2:16" ht="18" customHeight="1" x14ac:dyDescent="0.25">
      <c r="B85" s="229" t="s">
        <v>85</v>
      </c>
    </row>
    <row r="86" spans="2:16" ht="12.75" customHeight="1" x14ac:dyDescent="0.25"/>
    <row r="87" spans="2:16" ht="15" customHeight="1" x14ac:dyDescent="0.25"/>
    <row r="88" spans="2:16" ht="15" customHeight="1" x14ac:dyDescent="0.25"/>
    <row r="89" spans="2:16" ht="15" customHeight="1" x14ac:dyDescent="0.25"/>
    <row r="90" spans="2:16" ht="15" customHeight="1" x14ac:dyDescent="0.25"/>
    <row r="91" spans="2:16" ht="15" customHeight="1" x14ac:dyDescent="0.25"/>
    <row r="92" spans="2:16" ht="15" customHeight="1" x14ac:dyDescent="0.25"/>
    <row r="93" spans="2:16" ht="15" customHeight="1" x14ac:dyDescent="0.25"/>
    <row r="94" spans="2:16" ht="15" customHeight="1" x14ac:dyDescent="0.25"/>
    <row r="95" spans="2:16" ht="15" customHeight="1" x14ac:dyDescent="0.25"/>
    <row r="96" spans="2:16" ht="15" customHeight="1" x14ac:dyDescent="0.25"/>
    <row r="97" spans="2:16" ht="15" customHeight="1" x14ac:dyDescent="0.25"/>
    <row r="98" spans="2:16" ht="15" customHeight="1" x14ac:dyDescent="0.25"/>
    <row r="99" spans="2:16" ht="15" customHeight="1" x14ac:dyDescent="0.25"/>
    <row r="100" spans="2:16" ht="15" customHeight="1" x14ac:dyDescent="0.25"/>
    <row r="101" spans="2:16" ht="15" customHeight="1" x14ac:dyDescent="0.25"/>
    <row r="102" spans="2:16" ht="15" customHeight="1" x14ac:dyDescent="0.25">
      <c r="B102" s="725" t="s">
        <v>266</v>
      </c>
      <c r="C102" s="725"/>
      <c r="D102" s="725"/>
      <c r="E102" s="725"/>
      <c r="F102" s="725"/>
      <c r="G102" s="725"/>
      <c r="H102" s="725"/>
      <c r="I102" s="725"/>
      <c r="J102" s="725"/>
      <c r="K102" s="725"/>
      <c r="L102" s="725"/>
      <c r="M102" s="725"/>
      <c r="N102" s="725"/>
      <c r="O102" s="725"/>
      <c r="P102" s="725"/>
    </row>
    <row r="103" spans="2:16" ht="15" customHeight="1" x14ac:dyDescent="0.25">
      <c r="B103" s="725"/>
      <c r="C103" s="725"/>
      <c r="D103" s="725"/>
      <c r="E103" s="725"/>
      <c r="F103" s="725"/>
      <c r="G103" s="725"/>
      <c r="H103" s="725"/>
      <c r="I103" s="725"/>
      <c r="J103" s="725"/>
      <c r="K103" s="725"/>
      <c r="L103" s="725"/>
      <c r="M103" s="725"/>
      <c r="N103" s="725"/>
      <c r="O103" s="725"/>
      <c r="P103" s="725"/>
    </row>
    <row r="104" spans="2:16" ht="15" customHeight="1" x14ac:dyDescent="0.25"/>
    <row r="105" spans="2:16" ht="15" customHeight="1" x14ac:dyDescent="0.25"/>
    <row r="106" spans="2:16" ht="15" customHeight="1" x14ac:dyDescent="0.25"/>
    <row r="107" spans="2:16" ht="15" customHeight="1" x14ac:dyDescent="0.25"/>
    <row r="108" spans="2:16" ht="15" customHeight="1" x14ac:dyDescent="0.25"/>
    <row r="109" spans="2:16" ht="15" customHeight="1" x14ac:dyDescent="0.25"/>
    <row r="110" spans="2:16" ht="15" customHeight="1" x14ac:dyDescent="0.25"/>
    <row r="111" spans="2:16" ht="15" customHeight="1" x14ac:dyDescent="0.25"/>
    <row r="112" spans="2:16" ht="15" customHeight="1" x14ac:dyDescent="0.25"/>
    <row r="113" spans="7:7" ht="15" customHeight="1" x14ac:dyDescent="0.25"/>
    <row r="114" spans="7:7" ht="15" customHeight="1" x14ac:dyDescent="0.25"/>
    <row r="115" spans="7:7" ht="15" customHeight="1" x14ac:dyDescent="0.25"/>
    <row r="116" spans="7:7" ht="15" customHeight="1" x14ac:dyDescent="0.25"/>
    <row r="117" spans="7:7" ht="15" customHeight="1" x14ac:dyDescent="0.25"/>
    <row r="118" spans="7:7" ht="15" customHeight="1" x14ac:dyDescent="0.25"/>
    <row r="119" spans="7:7" ht="15" customHeight="1" x14ac:dyDescent="0.25"/>
    <row r="120" spans="7:7" ht="15" customHeight="1" x14ac:dyDescent="0.25"/>
    <row r="121" spans="7:7" ht="15" customHeight="1" x14ac:dyDescent="0.25"/>
    <row r="122" spans="7:7" ht="15" customHeight="1" x14ac:dyDescent="0.25"/>
    <row r="123" spans="7:7" ht="15" customHeight="1" x14ac:dyDescent="0.25"/>
    <row r="124" spans="7:7" ht="20.100000000000001" customHeight="1" x14ac:dyDescent="0.25"/>
    <row r="125" spans="7:7" ht="14.25" customHeight="1" x14ac:dyDescent="0.25"/>
    <row r="126" spans="7:7" ht="20.100000000000001" customHeight="1" x14ac:dyDescent="0.25">
      <c r="G126" s="36"/>
    </row>
    <row r="127" spans="7:7" ht="15.75" customHeight="1" x14ac:dyDescent="0.25"/>
    <row r="128" spans="7:7" ht="20.100000000000001" customHeight="1" x14ac:dyDescent="0.25"/>
    <row r="129" spans="2:16" ht="13.5" customHeight="1" x14ac:dyDescent="0.25"/>
    <row r="130" spans="2:16" ht="24" customHeight="1" x14ac:dyDescent="0.25">
      <c r="B130" s="330"/>
      <c r="C130" s="331"/>
      <c r="D130" s="331"/>
      <c r="E130" s="331"/>
      <c r="F130" s="331"/>
      <c r="G130" s="331"/>
      <c r="H130" s="331"/>
      <c r="I130" s="331"/>
      <c r="J130" s="331"/>
      <c r="K130" s="331"/>
      <c r="L130" s="331"/>
      <c r="M130" s="331"/>
      <c r="N130" s="331"/>
      <c r="O130" s="331"/>
      <c r="P130" s="331"/>
    </row>
    <row r="131" spans="2:16" ht="24" customHeight="1" x14ac:dyDescent="0.25">
      <c r="C131" s="332"/>
      <c r="D131" s="332"/>
      <c r="E131" s="332"/>
      <c r="F131" s="332"/>
      <c r="G131" s="332"/>
      <c r="H131" s="332"/>
      <c r="I131" s="332"/>
      <c r="J131" s="332"/>
      <c r="K131" s="332"/>
      <c r="L131" s="332"/>
      <c r="M131" s="332"/>
      <c r="N131" s="332"/>
      <c r="O131" s="332"/>
      <c r="P131" s="332"/>
    </row>
    <row r="132" spans="2:16" ht="13.5" customHeight="1" x14ac:dyDescent="0.25"/>
    <row r="133" spans="2:16" ht="24" customHeight="1" x14ac:dyDescent="0.25">
      <c r="B133" s="732"/>
      <c r="C133" s="732"/>
      <c r="D133" s="732"/>
      <c r="E133" s="732"/>
      <c r="F133" s="732"/>
      <c r="G133" s="732"/>
      <c r="H133" s="732"/>
      <c r="I133" s="732"/>
      <c r="J133" s="732"/>
      <c r="K133" s="732"/>
      <c r="L133" s="732"/>
      <c r="M133" s="732"/>
      <c r="N133" s="732"/>
      <c r="O133" s="732"/>
      <c r="P133" s="732"/>
    </row>
    <row r="134" spans="2:16" ht="15" customHeight="1" x14ac:dyDescent="0.25"/>
    <row r="135" spans="2:16" ht="15" customHeight="1" x14ac:dyDescent="0.25">
      <c r="K135" s="225"/>
    </row>
    <row r="138" spans="2:16" x14ac:dyDescent="0.25">
      <c r="F138" s="34"/>
    </row>
    <row r="139" spans="2:16" x14ac:dyDescent="0.25">
      <c r="F139" s="34"/>
    </row>
    <row r="146" spans="2:13" ht="14.25" customHeight="1" x14ac:dyDescent="0.25"/>
    <row r="147" spans="2:13" ht="16.5" customHeight="1" x14ac:dyDescent="0.25"/>
    <row r="148" spans="2:13" ht="18" customHeight="1" x14ac:dyDescent="0.25"/>
    <row r="149" spans="2:13" ht="18" customHeight="1" x14ac:dyDescent="0.25"/>
    <row r="150" spans="2:13" ht="18" customHeight="1" x14ac:dyDescent="0.25"/>
    <row r="151" spans="2:13" ht="15" customHeight="1" x14ac:dyDescent="0.25">
      <c r="B151" s="546"/>
      <c r="K151" s="225"/>
    </row>
    <row r="152" spans="2:13" ht="9.75" customHeight="1" x14ac:dyDescent="0.25"/>
    <row r="153" spans="2:13" ht="31.5" customHeight="1" x14ac:dyDescent="0.25">
      <c r="B153" s="724"/>
      <c r="C153" s="724"/>
      <c r="D153" s="724"/>
      <c r="E153" s="724"/>
      <c r="F153" s="724"/>
      <c r="G153" s="724"/>
      <c r="H153" s="724"/>
      <c r="I153" s="724"/>
      <c r="J153" s="724"/>
      <c r="K153" s="724"/>
      <c r="L153" s="724"/>
      <c r="M153" s="724"/>
    </row>
    <row r="154" spans="2:13" x14ac:dyDescent="0.25">
      <c r="B154" s="36"/>
      <c r="C154" s="36"/>
      <c r="D154" s="36"/>
      <c r="E154" s="36"/>
      <c r="F154" s="36"/>
      <c r="G154" s="36"/>
      <c r="H154" s="36"/>
      <c r="I154" s="36"/>
      <c r="J154" s="36"/>
      <c r="K154" s="36"/>
      <c r="L154" s="36"/>
      <c r="M154" s="36"/>
    </row>
    <row r="160" spans="2:13" x14ac:dyDescent="0.25">
      <c r="F160" s="517" t="s">
        <v>186</v>
      </c>
      <c r="G160" s="518">
        <v>13670</v>
      </c>
    </row>
    <row r="161" spans="6:7" x14ac:dyDescent="0.25">
      <c r="F161" s="517" t="s">
        <v>188</v>
      </c>
      <c r="G161" s="519">
        <v>16</v>
      </c>
    </row>
    <row r="162" spans="6:7" x14ac:dyDescent="0.25">
      <c r="F162" s="517" t="s">
        <v>185</v>
      </c>
      <c r="G162" s="519">
        <v>278</v>
      </c>
    </row>
    <row r="163" spans="6:7" x14ac:dyDescent="0.25">
      <c r="F163" s="517" t="s">
        <v>196</v>
      </c>
      <c r="G163" s="518">
        <v>75</v>
      </c>
    </row>
  </sheetData>
  <customSheetViews>
    <customSheetView guid="{29F239DC-BC5F-44E2-A25F-EB80EC96DB25}" showGridLines="0">
      <rowBreaks count="1" manualBreakCount="1">
        <brk id="61" min="1" max="31" man="1"/>
      </rowBreaks>
      <colBreaks count="1" manualBreakCount="1">
        <brk id="16" max="60" man="1"/>
      </colBreaks>
      <pageMargins left="0.47244094488188981" right="0.27" top="0.59" bottom="0.45" header="0.31496062992125984" footer="0.31496062992125984"/>
      <pageSetup paperSize="9" scale="76" fitToHeight="0" orientation="portrait" r:id="rId1"/>
    </customSheetView>
  </customSheetViews>
  <mergeCells count="61">
    <mergeCell ref="K74:L74"/>
    <mergeCell ref="C70:D70"/>
    <mergeCell ref="G79:H79"/>
    <mergeCell ref="B153:M153"/>
    <mergeCell ref="B4:P5"/>
    <mergeCell ref="B7:B8"/>
    <mergeCell ref="C7:D7"/>
    <mergeCell ref="E7:H7"/>
    <mergeCell ref="I7:L7"/>
    <mergeCell ref="M7:P7"/>
    <mergeCell ref="B133:P133"/>
    <mergeCell ref="B102:P103"/>
    <mergeCell ref="B66:P67"/>
    <mergeCell ref="B69:B70"/>
    <mergeCell ref="C69:D69"/>
    <mergeCell ref="E69:H69"/>
    <mergeCell ref="M69:P69"/>
    <mergeCell ref="G70:H70"/>
    <mergeCell ref="G71:H71"/>
    <mergeCell ref="G72:H72"/>
    <mergeCell ref="G73:H73"/>
    <mergeCell ref="K73:L73"/>
    <mergeCell ref="I69:L69"/>
    <mergeCell ref="G81:H81"/>
    <mergeCell ref="G82:H82"/>
    <mergeCell ref="G83:H83"/>
    <mergeCell ref="K75:L75"/>
    <mergeCell ref="K76:L76"/>
    <mergeCell ref="K77:L77"/>
    <mergeCell ref="K78:L78"/>
    <mergeCell ref="K79:L79"/>
    <mergeCell ref="K80:L80"/>
    <mergeCell ref="K81:L81"/>
    <mergeCell ref="K82:L82"/>
    <mergeCell ref="K83:L83"/>
    <mergeCell ref="G75:H75"/>
    <mergeCell ref="G76:H76"/>
    <mergeCell ref="G77:H77"/>
    <mergeCell ref="G78:H78"/>
    <mergeCell ref="O81:P81"/>
    <mergeCell ref="O82:P82"/>
    <mergeCell ref="O83:P83"/>
    <mergeCell ref="M70:N70"/>
    <mergeCell ref="O79:P79"/>
    <mergeCell ref="O80:P80"/>
    <mergeCell ref="E70:F70"/>
    <mergeCell ref="I70:J70"/>
    <mergeCell ref="G80:H80"/>
    <mergeCell ref="O70:P70"/>
    <mergeCell ref="O71:P71"/>
    <mergeCell ref="O72:P72"/>
    <mergeCell ref="O73:P73"/>
    <mergeCell ref="O74:P74"/>
    <mergeCell ref="O75:P75"/>
    <mergeCell ref="O76:P76"/>
    <mergeCell ref="O77:P77"/>
    <mergeCell ref="O78:P78"/>
    <mergeCell ref="G74:H74"/>
    <mergeCell ref="K70:L70"/>
    <mergeCell ref="K71:L71"/>
    <mergeCell ref="K72:L72"/>
  </mergeCells>
  <conditionalFormatting sqref="L10 L12 L14 L16 L18 L20">
    <cfRule type="cellIs" dxfId="144" priority="115" operator="lessThan">
      <formula>0</formula>
    </cfRule>
  </conditionalFormatting>
  <conditionalFormatting sqref="L9 L11 L13 L15 L17 L19">
    <cfRule type="cellIs" dxfId="143" priority="114" operator="lessThan">
      <formula>0</formula>
    </cfRule>
  </conditionalFormatting>
  <conditionalFormatting sqref="P10:P19">
    <cfRule type="cellIs" dxfId="142" priority="113" operator="lessThan">
      <formula>0</formula>
    </cfRule>
  </conditionalFormatting>
  <conditionalFormatting sqref="L21">
    <cfRule type="cellIs" dxfId="141" priority="112" operator="lessThan">
      <formula>0</formula>
    </cfRule>
  </conditionalFormatting>
  <conditionalFormatting sqref="K9:K21">
    <cfRule type="cellIs" dxfId="140" priority="111" operator="lessThan">
      <formula>0</formula>
    </cfRule>
  </conditionalFormatting>
  <conditionalFormatting sqref="O10:O19">
    <cfRule type="cellIs" dxfId="139" priority="110" operator="lessThan">
      <formula>0</formula>
    </cfRule>
  </conditionalFormatting>
  <conditionalFormatting sqref="H9:H21">
    <cfRule type="cellIs" dxfId="138" priority="108" operator="lessThan">
      <formula>0</formula>
    </cfRule>
  </conditionalFormatting>
  <conditionalFormatting sqref="G9:G21">
    <cfRule type="cellIs" dxfId="137" priority="107" operator="lessThan">
      <formula>0</formula>
    </cfRule>
  </conditionalFormatting>
  <conditionalFormatting sqref="G71 G84:G85">
    <cfRule type="cellIs" dxfId="136" priority="96" operator="lessThan">
      <formula>0</formula>
    </cfRule>
  </conditionalFormatting>
  <conditionalFormatting sqref="P21">
    <cfRule type="cellIs" dxfId="135" priority="81" operator="lessThan">
      <formula>0</formula>
    </cfRule>
  </conditionalFormatting>
  <conditionalFormatting sqref="O21">
    <cfRule type="cellIs" dxfId="134" priority="80" operator="lessThan">
      <formula>0</formula>
    </cfRule>
  </conditionalFormatting>
  <conditionalFormatting sqref="O9">
    <cfRule type="cellIs" dxfId="133" priority="89" operator="lessThan">
      <formula>0</formula>
    </cfRule>
  </conditionalFormatting>
  <conditionalFormatting sqref="P9">
    <cfRule type="cellIs" dxfId="132" priority="88" operator="lessThan">
      <formula>0</formula>
    </cfRule>
  </conditionalFormatting>
  <conditionalFormatting sqref="P20">
    <cfRule type="cellIs" dxfId="131" priority="79" operator="lessThan">
      <formula>0</formula>
    </cfRule>
  </conditionalFormatting>
  <conditionalFormatting sqref="O20">
    <cfRule type="cellIs" dxfId="130" priority="78" operator="lessThan">
      <formula>0</formula>
    </cfRule>
  </conditionalFormatting>
  <conditionalFormatting sqref="G72">
    <cfRule type="cellIs" dxfId="129" priority="39" operator="lessThan">
      <formula>0</formula>
    </cfRule>
  </conditionalFormatting>
  <conditionalFormatting sqref="G73">
    <cfRule type="cellIs" dxfId="128" priority="38" operator="lessThan">
      <formula>0</formula>
    </cfRule>
  </conditionalFormatting>
  <conditionalFormatting sqref="G74">
    <cfRule type="cellIs" dxfId="127" priority="37" operator="lessThan">
      <formula>0</formula>
    </cfRule>
  </conditionalFormatting>
  <conditionalFormatting sqref="G75">
    <cfRule type="cellIs" dxfId="126" priority="36" operator="lessThan">
      <formula>0</formula>
    </cfRule>
  </conditionalFormatting>
  <conditionalFormatting sqref="G76">
    <cfRule type="cellIs" dxfId="125" priority="35" operator="lessThan">
      <formula>0</formula>
    </cfRule>
  </conditionalFormatting>
  <conditionalFormatting sqref="G77">
    <cfRule type="cellIs" dxfId="124" priority="34" operator="lessThan">
      <formula>0</formula>
    </cfRule>
  </conditionalFormatting>
  <conditionalFormatting sqref="G78">
    <cfRule type="cellIs" dxfId="123" priority="33" operator="lessThan">
      <formula>0</formula>
    </cfRule>
  </conditionalFormatting>
  <conditionalFormatting sqref="G79">
    <cfRule type="cellIs" dxfId="122" priority="32" operator="lessThan">
      <formula>0</formula>
    </cfRule>
  </conditionalFormatting>
  <conditionalFormatting sqref="G80">
    <cfRule type="cellIs" dxfId="121" priority="31" operator="lessThan">
      <formula>0</formula>
    </cfRule>
  </conditionalFormatting>
  <conditionalFormatting sqref="G81">
    <cfRule type="cellIs" dxfId="120" priority="30" operator="lessThan">
      <formula>0</formula>
    </cfRule>
  </conditionalFormatting>
  <conditionalFormatting sqref="G82">
    <cfRule type="cellIs" dxfId="119" priority="29" operator="lessThan">
      <formula>0</formula>
    </cfRule>
  </conditionalFormatting>
  <conditionalFormatting sqref="G83">
    <cfRule type="cellIs" dxfId="118" priority="28" operator="lessThan">
      <formula>0</formula>
    </cfRule>
  </conditionalFormatting>
  <conditionalFormatting sqref="O83">
    <cfRule type="cellIs" dxfId="117" priority="1" operator="lessThan">
      <formula>0</formula>
    </cfRule>
  </conditionalFormatting>
  <conditionalFormatting sqref="K71">
    <cfRule type="cellIs" dxfId="116" priority="26" operator="lessThan">
      <formula>0</formula>
    </cfRule>
  </conditionalFormatting>
  <conditionalFormatting sqref="K72">
    <cfRule type="cellIs" dxfId="115" priority="25" operator="lessThan">
      <formula>0</formula>
    </cfRule>
  </conditionalFormatting>
  <conditionalFormatting sqref="K73">
    <cfRule type="cellIs" dxfId="114" priority="24" operator="lessThan">
      <formula>0</formula>
    </cfRule>
  </conditionalFormatting>
  <conditionalFormatting sqref="K74">
    <cfRule type="cellIs" dxfId="113" priority="23" operator="lessThan">
      <formula>0</formula>
    </cfRule>
  </conditionalFormatting>
  <conditionalFormatting sqref="K75">
    <cfRule type="cellIs" dxfId="112" priority="22" operator="lessThan">
      <formula>0</formula>
    </cfRule>
  </conditionalFormatting>
  <conditionalFormatting sqref="K76">
    <cfRule type="cellIs" dxfId="111" priority="21" operator="lessThan">
      <formula>0</formula>
    </cfRule>
  </conditionalFormatting>
  <conditionalFormatting sqref="K77">
    <cfRule type="cellIs" dxfId="110" priority="20" operator="lessThan">
      <formula>0</formula>
    </cfRule>
  </conditionalFormatting>
  <conditionalFormatting sqref="K78">
    <cfRule type="cellIs" dxfId="109" priority="19" operator="lessThan">
      <formula>0</formula>
    </cfRule>
  </conditionalFormatting>
  <conditionalFormatting sqref="K79">
    <cfRule type="cellIs" dxfId="108" priority="18" operator="lessThan">
      <formula>0</formula>
    </cfRule>
  </conditionalFormatting>
  <conditionalFormatting sqref="K80">
    <cfRule type="cellIs" dxfId="107" priority="17" operator="lessThan">
      <formula>0</formula>
    </cfRule>
  </conditionalFormatting>
  <conditionalFormatting sqref="K81">
    <cfRule type="cellIs" dxfId="106" priority="16" operator="lessThan">
      <formula>0</formula>
    </cfRule>
  </conditionalFormatting>
  <conditionalFormatting sqref="K82">
    <cfRule type="cellIs" dxfId="105" priority="15" operator="lessThan">
      <formula>0</formula>
    </cfRule>
  </conditionalFormatting>
  <conditionalFormatting sqref="K83">
    <cfRule type="cellIs" dxfId="104" priority="14" operator="lessThan">
      <formula>0</formula>
    </cfRule>
  </conditionalFormatting>
  <conditionalFormatting sqref="O71">
    <cfRule type="cellIs" dxfId="103" priority="13" operator="lessThan">
      <formula>0</formula>
    </cfRule>
  </conditionalFormatting>
  <conditionalFormatting sqref="O72">
    <cfRule type="cellIs" dxfId="102" priority="12" operator="lessThan">
      <formula>0</formula>
    </cfRule>
  </conditionalFormatting>
  <conditionalFormatting sqref="O73">
    <cfRule type="cellIs" dxfId="101" priority="11" operator="lessThan">
      <formula>0</formula>
    </cfRule>
  </conditionalFormatting>
  <conditionalFormatting sqref="O74">
    <cfRule type="cellIs" dxfId="100" priority="10" operator="lessThan">
      <formula>0</formula>
    </cfRule>
  </conditionalFormatting>
  <conditionalFormatting sqref="O75">
    <cfRule type="cellIs" dxfId="99" priority="9" operator="lessThan">
      <formula>0</formula>
    </cfRule>
  </conditionalFormatting>
  <conditionalFormatting sqref="O76">
    <cfRule type="cellIs" dxfId="98" priority="8" operator="lessThan">
      <formula>0</formula>
    </cfRule>
  </conditionalFormatting>
  <conditionalFormatting sqref="O77">
    <cfRule type="cellIs" dxfId="97" priority="7" operator="lessThan">
      <formula>0</formula>
    </cfRule>
  </conditionalFormatting>
  <conditionalFormatting sqref="O78">
    <cfRule type="cellIs" dxfId="96" priority="6" operator="lessThan">
      <formula>0</formula>
    </cfRule>
  </conditionalFormatting>
  <conditionalFormatting sqref="O79">
    <cfRule type="cellIs" dxfId="95" priority="5" operator="lessThan">
      <formula>0</formula>
    </cfRule>
  </conditionalFormatting>
  <conditionalFormatting sqref="O80">
    <cfRule type="cellIs" dxfId="94" priority="4" operator="lessThan">
      <formula>0</formula>
    </cfRule>
  </conditionalFormatting>
  <conditionalFormatting sqref="O81">
    <cfRule type="cellIs" dxfId="93" priority="3" operator="lessThan">
      <formula>0</formula>
    </cfRule>
  </conditionalFormatting>
  <conditionalFormatting sqref="O82">
    <cfRule type="cellIs" dxfId="92" priority="2" operator="lessThan">
      <formula>0</formula>
    </cfRule>
  </conditionalFormatting>
  <pageMargins left="0.47244094488188981" right="0.27" top="0.74" bottom="0.45" header="0.31496062992125984" footer="0.31496062992125984"/>
  <pageSetup paperSize="9" scale="74" fitToHeight="0" orientation="portrait" r:id="rId2"/>
  <rowBreaks count="1" manualBreakCount="1">
    <brk id="61" max="15" man="1"/>
  </rowBreaks>
  <ignoredErrors>
    <ignoredError sqref="G83 K83" formula="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L24"/>
  <sheetViews>
    <sheetView zoomScaleNormal="100" workbookViewId="0"/>
  </sheetViews>
  <sheetFormatPr baseColWidth="10" defaultColWidth="11.42578125" defaultRowHeight="12.75" x14ac:dyDescent="0.2"/>
  <cols>
    <col min="1" max="1" width="12.28515625" style="423" customWidth="1"/>
    <col min="2" max="2" width="8.42578125" style="423" customWidth="1"/>
    <col min="3" max="3" width="9.140625" style="423" customWidth="1"/>
    <col min="4" max="4" width="8.28515625" style="423" customWidth="1"/>
    <col min="5" max="5" width="9.140625" style="423" customWidth="1"/>
    <col min="6" max="6" width="8.28515625" style="423" customWidth="1"/>
    <col min="7" max="7" width="8.5703125" style="423" customWidth="1"/>
    <col min="8" max="8" width="9.140625" style="423" customWidth="1"/>
    <col min="9" max="9" width="8.42578125" style="423" customWidth="1"/>
    <col min="10" max="10" width="8.28515625" style="423" customWidth="1"/>
    <col min="11" max="12" width="9.140625" style="423" customWidth="1"/>
    <col min="13" max="16384" width="11.42578125" style="423"/>
  </cols>
  <sheetData>
    <row r="1" spans="1:12" ht="24" customHeight="1" x14ac:dyDescent="0.2"/>
    <row r="2" spans="1:12" ht="21" customHeight="1" x14ac:dyDescent="0.2"/>
    <row r="3" spans="1:12" ht="16.5" customHeight="1" x14ac:dyDescent="0.2"/>
    <row r="4" spans="1:12" ht="33.75" customHeight="1" x14ac:dyDescent="0.2">
      <c r="A4" s="735" t="s">
        <v>251</v>
      </c>
      <c r="B4" s="735"/>
      <c r="C4" s="735"/>
      <c r="D4" s="735"/>
      <c r="E4" s="735"/>
      <c r="F4" s="735"/>
      <c r="G4" s="735"/>
      <c r="H4" s="735"/>
      <c r="I4" s="735"/>
      <c r="J4" s="735"/>
      <c r="K4" s="735"/>
      <c r="L4" s="735"/>
    </row>
    <row r="5" spans="1:12" ht="14.25" customHeight="1" thickBot="1" x14ac:dyDescent="0.25"/>
    <row r="6" spans="1:12" ht="19.5" customHeight="1" thickBot="1" x14ac:dyDescent="0.25">
      <c r="A6" s="616"/>
      <c r="B6" s="640" t="s">
        <v>33</v>
      </c>
      <c r="C6" s="641"/>
      <c r="D6" s="642"/>
      <c r="E6" s="643">
        <v>2022</v>
      </c>
      <c r="F6" s="644"/>
      <c r="G6" s="642"/>
      <c r="H6" s="643">
        <v>2023</v>
      </c>
      <c r="I6" s="644"/>
      <c r="J6" s="643"/>
      <c r="K6" s="645">
        <v>2024</v>
      </c>
      <c r="L6" s="644"/>
    </row>
    <row r="7" spans="1:12" s="424" customFormat="1" ht="33" customHeight="1" thickBot="1" x14ac:dyDescent="0.25">
      <c r="A7" s="616"/>
      <c r="B7" s="650" t="s">
        <v>253</v>
      </c>
      <c r="C7" s="651" t="s">
        <v>250</v>
      </c>
      <c r="D7" s="650" t="s">
        <v>253</v>
      </c>
      <c r="E7" s="652" t="s">
        <v>250</v>
      </c>
      <c r="F7" s="653" t="s">
        <v>234</v>
      </c>
      <c r="G7" s="654" t="s">
        <v>253</v>
      </c>
      <c r="H7" s="655" t="s">
        <v>250</v>
      </c>
      <c r="I7" s="653" t="s">
        <v>234</v>
      </c>
      <c r="J7" s="654" t="s">
        <v>253</v>
      </c>
      <c r="K7" s="655" t="s">
        <v>250</v>
      </c>
      <c r="L7" s="653" t="s">
        <v>252</v>
      </c>
    </row>
    <row r="8" spans="1:12" ht="16.5" customHeight="1" x14ac:dyDescent="0.2">
      <c r="A8" s="647" t="s">
        <v>0</v>
      </c>
      <c r="B8" s="628">
        <v>6</v>
      </c>
      <c r="C8" s="629">
        <v>7</v>
      </c>
      <c r="D8" s="634">
        <v>4</v>
      </c>
      <c r="E8" s="627">
        <v>6</v>
      </c>
      <c r="F8" s="656">
        <f t="shared" ref="F8:F20" si="0">IF(C8&lt;&gt;0,IF(E8=0,-1,E8/C8-1),IF(E8=0,0,1))</f>
        <v>-0.1428571428571429</v>
      </c>
      <c r="G8" s="634">
        <v>0</v>
      </c>
      <c r="H8" s="627">
        <v>0</v>
      </c>
      <c r="I8" s="656">
        <f t="shared" ref="I8:I19" si="1">IF(E8&lt;&gt;0,IF(H8=0,-1,H8/E8-1),IF(H8=0,0,1))</f>
        <v>-1</v>
      </c>
      <c r="J8" s="634">
        <v>3</v>
      </c>
      <c r="K8" s="627">
        <v>16</v>
      </c>
      <c r="L8" s="656">
        <f t="shared" ref="L8:L19" si="2">IF(K8="","",IF(H8=0,1,K8/H8-1))</f>
        <v>1</v>
      </c>
    </row>
    <row r="9" spans="1:12" ht="16.5" customHeight="1" x14ac:dyDescent="0.2">
      <c r="A9" s="648" t="s">
        <v>1</v>
      </c>
      <c r="B9" s="630">
        <v>4</v>
      </c>
      <c r="C9" s="631">
        <v>11</v>
      </c>
      <c r="D9" s="635">
        <v>5</v>
      </c>
      <c r="E9" s="425">
        <v>6</v>
      </c>
      <c r="F9" s="657">
        <f t="shared" si="0"/>
        <v>-0.45454545454545459</v>
      </c>
      <c r="G9" s="635">
        <v>9</v>
      </c>
      <c r="H9" s="425">
        <v>16</v>
      </c>
      <c r="I9" s="657">
        <f t="shared" si="1"/>
        <v>1.6666666666666665</v>
      </c>
      <c r="J9" s="635">
        <v>3</v>
      </c>
      <c r="K9" s="425">
        <v>3</v>
      </c>
      <c r="L9" s="657">
        <f t="shared" si="2"/>
        <v>-0.8125</v>
      </c>
    </row>
    <row r="10" spans="1:12" ht="16.5" customHeight="1" x14ac:dyDescent="0.2">
      <c r="A10" s="648" t="s">
        <v>2</v>
      </c>
      <c r="B10" s="630">
        <v>10</v>
      </c>
      <c r="C10" s="631">
        <v>56</v>
      </c>
      <c r="D10" s="635">
        <v>3</v>
      </c>
      <c r="E10" s="425">
        <v>5</v>
      </c>
      <c r="F10" s="657">
        <f t="shared" si="0"/>
        <v>-0.9107142857142857</v>
      </c>
      <c r="G10" s="635">
        <v>1</v>
      </c>
      <c r="H10" s="425">
        <v>1</v>
      </c>
      <c r="I10" s="657">
        <f t="shared" si="1"/>
        <v>-0.8</v>
      </c>
      <c r="J10" s="635">
        <v>1</v>
      </c>
      <c r="K10" s="425">
        <v>2</v>
      </c>
      <c r="L10" s="657">
        <f t="shared" si="2"/>
        <v>1</v>
      </c>
    </row>
    <row r="11" spans="1:12" ht="16.5" customHeight="1" x14ac:dyDescent="0.2">
      <c r="A11" s="648" t="s">
        <v>3</v>
      </c>
      <c r="B11" s="630">
        <v>4</v>
      </c>
      <c r="C11" s="631">
        <v>5</v>
      </c>
      <c r="D11" s="635">
        <v>5</v>
      </c>
      <c r="E11" s="425">
        <v>16</v>
      </c>
      <c r="F11" s="657">
        <f t="shared" si="0"/>
        <v>2.2000000000000002</v>
      </c>
      <c r="G11" s="635">
        <v>4</v>
      </c>
      <c r="H11" s="425">
        <v>17</v>
      </c>
      <c r="I11" s="657">
        <f t="shared" si="1"/>
        <v>6.25E-2</v>
      </c>
      <c r="J11" s="635">
        <v>9</v>
      </c>
      <c r="K11" s="425">
        <v>32</v>
      </c>
      <c r="L11" s="657">
        <f t="shared" si="2"/>
        <v>0.88235294117647056</v>
      </c>
    </row>
    <row r="12" spans="1:12" ht="16.5" customHeight="1" x14ac:dyDescent="0.2">
      <c r="A12" s="648" t="s">
        <v>4</v>
      </c>
      <c r="B12" s="630">
        <v>6</v>
      </c>
      <c r="C12" s="631">
        <v>32</v>
      </c>
      <c r="D12" s="635">
        <v>6</v>
      </c>
      <c r="E12" s="425">
        <v>15</v>
      </c>
      <c r="F12" s="657">
        <f t="shared" si="0"/>
        <v>-0.53125</v>
      </c>
      <c r="G12" s="635">
        <v>0</v>
      </c>
      <c r="H12" s="425">
        <v>0</v>
      </c>
      <c r="I12" s="657">
        <f t="shared" si="1"/>
        <v>-1</v>
      </c>
      <c r="J12" s="635">
        <v>4</v>
      </c>
      <c r="K12" s="425">
        <v>8</v>
      </c>
      <c r="L12" s="657">
        <f t="shared" si="2"/>
        <v>1</v>
      </c>
    </row>
    <row r="13" spans="1:12" ht="16.5" customHeight="1" x14ac:dyDescent="0.2">
      <c r="A13" s="648" t="s">
        <v>5</v>
      </c>
      <c r="B13" s="630">
        <v>6</v>
      </c>
      <c r="C13" s="631">
        <v>12</v>
      </c>
      <c r="D13" s="635">
        <v>8</v>
      </c>
      <c r="E13" s="425">
        <v>22</v>
      </c>
      <c r="F13" s="657">
        <f t="shared" si="0"/>
        <v>0.83333333333333326</v>
      </c>
      <c r="G13" s="635">
        <v>0</v>
      </c>
      <c r="H13" s="425">
        <v>0</v>
      </c>
      <c r="I13" s="657">
        <f t="shared" si="1"/>
        <v>-1</v>
      </c>
      <c r="J13" s="635">
        <v>4</v>
      </c>
      <c r="K13" s="425">
        <v>6</v>
      </c>
      <c r="L13" s="657">
        <f t="shared" si="2"/>
        <v>1</v>
      </c>
    </row>
    <row r="14" spans="1:12" ht="16.5" customHeight="1" x14ac:dyDescent="0.2">
      <c r="A14" s="648" t="s">
        <v>6</v>
      </c>
      <c r="B14" s="630">
        <v>4</v>
      </c>
      <c r="C14" s="631">
        <v>9</v>
      </c>
      <c r="D14" s="635">
        <v>3</v>
      </c>
      <c r="E14" s="425">
        <v>12</v>
      </c>
      <c r="F14" s="657">
        <f t="shared" si="0"/>
        <v>0.33333333333333326</v>
      </c>
      <c r="G14" s="635">
        <v>1</v>
      </c>
      <c r="H14" s="425">
        <v>1</v>
      </c>
      <c r="I14" s="657">
        <f t="shared" si="1"/>
        <v>-0.91666666666666663</v>
      </c>
      <c r="J14" s="635">
        <v>2</v>
      </c>
      <c r="K14" s="425">
        <v>2</v>
      </c>
      <c r="L14" s="657">
        <f t="shared" si="2"/>
        <v>1</v>
      </c>
    </row>
    <row r="15" spans="1:12" ht="16.5" customHeight="1" x14ac:dyDescent="0.2">
      <c r="A15" s="648" t="s">
        <v>7</v>
      </c>
      <c r="B15" s="630">
        <v>1</v>
      </c>
      <c r="C15" s="631">
        <v>1</v>
      </c>
      <c r="D15" s="635">
        <v>3</v>
      </c>
      <c r="E15" s="425">
        <v>8</v>
      </c>
      <c r="F15" s="657">
        <f t="shared" si="0"/>
        <v>7</v>
      </c>
      <c r="G15" s="635">
        <v>24</v>
      </c>
      <c r="H15" s="425">
        <v>84</v>
      </c>
      <c r="I15" s="657">
        <f t="shared" si="1"/>
        <v>9.5</v>
      </c>
      <c r="J15" s="635">
        <v>3</v>
      </c>
      <c r="K15" s="425">
        <v>3</v>
      </c>
      <c r="L15" s="657">
        <f t="shared" si="2"/>
        <v>-0.9642857142857143</v>
      </c>
    </row>
    <row r="16" spans="1:12" ht="16.5" customHeight="1" x14ac:dyDescent="0.2">
      <c r="A16" s="648" t="s">
        <v>8</v>
      </c>
      <c r="B16" s="630">
        <v>4</v>
      </c>
      <c r="C16" s="631">
        <v>7</v>
      </c>
      <c r="D16" s="635">
        <v>1</v>
      </c>
      <c r="E16" s="425">
        <v>6</v>
      </c>
      <c r="F16" s="657">
        <f t="shared" si="0"/>
        <v>-0.1428571428571429</v>
      </c>
      <c r="G16" s="635">
        <v>0</v>
      </c>
      <c r="H16" s="425">
        <v>0</v>
      </c>
      <c r="I16" s="657">
        <f t="shared" si="1"/>
        <v>-1</v>
      </c>
      <c r="J16" s="635">
        <v>1</v>
      </c>
      <c r="K16" s="425">
        <v>2</v>
      </c>
      <c r="L16" s="657">
        <f t="shared" si="2"/>
        <v>1</v>
      </c>
    </row>
    <row r="17" spans="1:12" ht="16.5" customHeight="1" x14ac:dyDescent="0.2">
      <c r="A17" s="648" t="s">
        <v>9</v>
      </c>
      <c r="B17" s="630">
        <v>2</v>
      </c>
      <c r="C17" s="631">
        <v>33</v>
      </c>
      <c r="D17" s="635">
        <v>3</v>
      </c>
      <c r="E17" s="425">
        <v>9</v>
      </c>
      <c r="F17" s="657">
        <f t="shared" si="0"/>
        <v>-0.72727272727272729</v>
      </c>
      <c r="G17" s="635">
        <v>7</v>
      </c>
      <c r="H17" s="425">
        <v>12</v>
      </c>
      <c r="I17" s="657">
        <f t="shared" si="1"/>
        <v>0.33333333333333326</v>
      </c>
      <c r="J17" s="635">
        <v>6</v>
      </c>
      <c r="K17" s="425">
        <v>10</v>
      </c>
      <c r="L17" s="657">
        <f t="shared" si="2"/>
        <v>-0.16666666666666663</v>
      </c>
    </row>
    <row r="18" spans="1:12" ht="16.5" customHeight="1" x14ac:dyDescent="0.2">
      <c r="A18" s="648" t="s">
        <v>10</v>
      </c>
      <c r="B18" s="630">
        <v>3</v>
      </c>
      <c r="C18" s="631">
        <v>3</v>
      </c>
      <c r="D18" s="635">
        <v>2</v>
      </c>
      <c r="E18" s="425">
        <v>3</v>
      </c>
      <c r="F18" s="657">
        <f t="shared" si="0"/>
        <v>0</v>
      </c>
      <c r="G18" s="635">
        <v>1</v>
      </c>
      <c r="H18" s="425">
        <v>12</v>
      </c>
      <c r="I18" s="657">
        <f t="shared" si="1"/>
        <v>3</v>
      </c>
      <c r="J18" s="635">
        <v>2</v>
      </c>
      <c r="K18" s="425">
        <v>7</v>
      </c>
      <c r="L18" s="657">
        <f t="shared" si="2"/>
        <v>-0.41666666666666663</v>
      </c>
    </row>
    <row r="19" spans="1:12" ht="16.5" customHeight="1" thickBot="1" x14ac:dyDescent="0.25">
      <c r="A19" s="649" t="s">
        <v>11</v>
      </c>
      <c r="B19" s="632">
        <v>1</v>
      </c>
      <c r="C19" s="633">
        <v>2</v>
      </c>
      <c r="D19" s="636">
        <v>4</v>
      </c>
      <c r="E19" s="426">
        <v>22</v>
      </c>
      <c r="F19" s="658">
        <f t="shared" si="0"/>
        <v>10</v>
      </c>
      <c r="G19" s="636">
        <v>0</v>
      </c>
      <c r="H19" s="426">
        <v>0</v>
      </c>
      <c r="I19" s="658">
        <f t="shared" si="1"/>
        <v>-1</v>
      </c>
      <c r="J19" s="636">
        <v>0</v>
      </c>
      <c r="K19" s="426">
        <v>0</v>
      </c>
      <c r="L19" s="658">
        <f t="shared" si="2"/>
        <v>1</v>
      </c>
    </row>
    <row r="20" spans="1:12" s="427" customFormat="1" ht="18.75" customHeight="1" thickBot="1" x14ac:dyDescent="0.25">
      <c r="A20" s="615" t="s">
        <v>38</v>
      </c>
      <c r="B20" s="614">
        <f>SUM(B8:B19)</f>
        <v>51</v>
      </c>
      <c r="C20" s="637">
        <f>SUM(C8:C19)</f>
        <v>178</v>
      </c>
      <c r="D20" s="614">
        <f>SUM(D8:D19)</f>
        <v>47</v>
      </c>
      <c r="E20" s="638">
        <f>SUM(E8:E19)</f>
        <v>130</v>
      </c>
      <c r="F20" s="639">
        <f t="shared" si="0"/>
        <v>-0.2696629213483146</v>
      </c>
      <c r="G20" s="614">
        <f>SUM(G8:G19)</f>
        <v>47</v>
      </c>
      <c r="H20" s="638">
        <f>SUM(H8:H19)</f>
        <v>143</v>
      </c>
      <c r="I20" s="639">
        <f>+H20/E20-1</f>
        <v>0.10000000000000009</v>
      </c>
      <c r="J20" s="614">
        <f>SUM(J8:J19)</f>
        <v>38</v>
      </c>
      <c r="K20" s="638">
        <f>SUM(K8:K19)</f>
        <v>91</v>
      </c>
      <c r="L20" s="639">
        <f>IF(H20=0,1,IF(K20="","",K20/H20-1))</f>
        <v>-0.36363636363636365</v>
      </c>
    </row>
    <row r="21" spans="1:12" s="429" customFormat="1" ht="16.5" customHeight="1" x14ac:dyDescent="0.2">
      <c r="A21" s="646"/>
      <c r="C21" s="430"/>
      <c r="D21" s="430"/>
      <c r="E21" s="430"/>
      <c r="F21" s="431"/>
      <c r="G21" s="430"/>
      <c r="H21" s="430"/>
      <c r="I21" s="431"/>
      <c r="J21" s="430"/>
      <c r="K21" s="430"/>
      <c r="L21" s="431"/>
    </row>
    <row r="22" spans="1:12" s="429" customFormat="1" ht="19.5" customHeight="1" x14ac:dyDescent="0.2">
      <c r="A22" s="428" t="s">
        <v>158</v>
      </c>
      <c r="C22" s="430"/>
      <c r="D22" s="430"/>
      <c r="E22" s="430"/>
      <c r="F22" s="431"/>
      <c r="G22" s="430"/>
      <c r="H22" s="430"/>
      <c r="I22" s="431"/>
      <c r="J22" s="430"/>
      <c r="K22" s="430"/>
      <c r="L22" s="431"/>
    </row>
    <row r="23" spans="1:12" ht="18" customHeight="1" x14ac:dyDescent="0.2">
      <c r="A23" s="736" t="s">
        <v>254</v>
      </c>
      <c r="B23" s="736"/>
      <c r="C23" s="736"/>
      <c r="D23" s="736"/>
      <c r="E23" s="736"/>
      <c r="F23" s="736"/>
      <c r="G23" s="736"/>
      <c r="H23" s="736"/>
      <c r="I23" s="736"/>
      <c r="J23" s="736"/>
      <c r="K23" s="736"/>
      <c r="L23" s="736"/>
    </row>
    <row r="24" spans="1:12" ht="11.25" customHeight="1" x14ac:dyDescent="0.2">
      <c r="A24" s="736"/>
      <c r="B24" s="736"/>
      <c r="C24" s="736"/>
      <c r="D24" s="736"/>
      <c r="E24" s="736"/>
      <c r="F24" s="736"/>
      <c r="G24" s="736"/>
      <c r="H24" s="736"/>
      <c r="I24" s="736"/>
      <c r="J24" s="736"/>
      <c r="K24" s="736"/>
      <c r="L24" s="736"/>
    </row>
  </sheetData>
  <mergeCells count="2">
    <mergeCell ref="A4:L4"/>
    <mergeCell ref="A23:L24"/>
  </mergeCells>
  <conditionalFormatting sqref="I9 I11 I13 I15 I17 I19">
    <cfRule type="cellIs" dxfId="91" priority="14" operator="lessThan">
      <formula>0</formula>
    </cfRule>
  </conditionalFormatting>
  <conditionalFormatting sqref="I8 I10 I12 I14 I16 I18">
    <cfRule type="cellIs" dxfId="90" priority="13" operator="lessThan">
      <formula>0</formula>
    </cfRule>
  </conditionalFormatting>
  <conditionalFormatting sqref="L8:L19">
    <cfRule type="cellIs" dxfId="89" priority="12" operator="lessThan">
      <formula>0</formula>
    </cfRule>
  </conditionalFormatting>
  <conditionalFormatting sqref="I20:I22">
    <cfRule type="cellIs" dxfId="88" priority="11" operator="lessThan">
      <formula>0</formula>
    </cfRule>
  </conditionalFormatting>
  <conditionalFormatting sqref="L21:L22">
    <cfRule type="cellIs" dxfId="87" priority="10" operator="lessThan">
      <formula>0</formula>
    </cfRule>
  </conditionalFormatting>
  <conditionalFormatting sqref="F20:F22">
    <cfRule type="cellIs" dxfId="86" priority="8" operator="lessThan">
      <formula>0</formula>
    </cfRule>
  </conditionalFormatting>
  <conditionalFormatting sqref="L20">
    <cfRule type="cellIs" dxfId="85" priority="3" operator="lessThan">
      <formula>0</formula>
    </cfRule>
  </conditionalFormatting>
  <conditionalFormatting sqref="F9 F11 F13 F15 F17 F19">
    <cfRule type="cellIs" dxfId="84" priority="2" operator="lessThan">
      <formula>0</formula>
    </cfRule>
  </conditionalFormatting>
  <conditionalFormatting sqref="F8 F10 F12 F14 F16 F18">
    <cfRule type="cellIs" dxfId="83" priority="1" operator="lessThan">
      <formula>0</formula>
    </cfRule>
  </conditionalFormatting>
  <pageMargins left="0.6" right="0.38" top="0.54" bottom="0.35433070866141736" header="0.31496062992125984" footer="0.19685039370078741"/>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S229"/>
  <sheetViews>
    <sheetView showGridLines="0" zoomScaleNormal="100" zoomScaleSheetLayoutView="80" workbookViewId="0">
      <selection activeCell="T14" sqref="T14"/>
    </sheetView>
  </sheetViews>
  <sheetFormatPr baseColWidth="10" defaultRowHeight="15" x14ac:dyDescent="0.25"/>
  <cols>
    <col min="1" max="1" width="1.7109375" customWidth="1"/>
    <col min="2" max="2" width="12.140625" customWidth="1"/>
    <col min="3" max="11" width="6.42578125" customWidth="1"/>
    <col min="12" max="12" width="6.28515625" bestFit="1" customWidth="1"/>
    <col min="13" max="13" width="7" customWidth="1"/>
    <col min="14" max="14" width="6.5703125" customWidth="1"/>
    <col min="15" max="16" width="6.42578125" customWidth="1"/>
    <col min="17" max="17" width="7.28515625" customWidth="1"/>
    <col min="18" max="18" width="1.42578125" customWidth="1"/>
    <col min="19" max="19" width="10.7109375" customWidth="1"/>
  </cols>
  <sheetData>
    <row r="1" spans="2:17" ht="20.100000000000001" customHeight="1" x14ac:dyDescent="0.25"/>
    <row r="2" spans="2:17" ht="20.100000000000001" customHeight="1" x14ac:dyDescent="0.25"/>
    <row r="3" spans="2:17" ht="30" customHeight="1" x14ac:dyDescent="0.25"/>
    <row r="4" spans="2:17" ht="20.100000000000001" customHeight="1" x14ac:dyDescent="0.25">
      <c r="B4" s="737" t="s">
        <v>37</v>
      </c>
      <c r="C4" s="737"/>
      <c r="D4" s="737"/>
      <c r="E4" s="737"/>
      <c r="F4" s="737"/>
      <c r="G4" s="737"/>
      <c r="H4" s="737"/>
      <c r="I4" s="737"/>
      <c r="J4" s="737"/>
      <c r="K4" s="737"/>
      <c r="L4" s="737"/>
      <c r="M4" s="737"/>
      <c r="N4" s="737"/>
      <c r="O4" s="737"/>
      <c r="P4" s="737"/>
      <c r="Q4" s="737"/>
    </row>
    <row r="5" spans="2:17" ht="14.25" customHeight="1" x14ac:dyDescent="0.25">
      <c r="B5" s="737"/>
      <c r="C5" s="737"/>
      <c r="D5" s="737"/>
      <c r="E5" s="737"/>
      <c r="F5" s="737"/>
      <c r="G5" s="737"/>
      <c r="H5" s="737"/>
      <c r="I5" s="737"/>
      <c r="J5" s="737"/>
      <c r="K5" s="737"/>
      <c r="L5" s="737"/>
      <c r="M5" s="737"/>
      <c r="N5" s="737"/>
      <c r="O5" s="737"/>
      <c r="P5" s="737"/>
      <c r="Q5" s="737"/>
    </row>
    <row r="6" spans="2:17" ht="18.75" customHeight="1" thickBot="1" x14ac:dyDescent="0.3"/>
    <row r="7" spans="2:17" ht="28.5" customHeight="1" thickBot="1" x14ac:dyDescent="0.3">
      <c r="C7" s="738">
        <v>2021</v>
      </c>
      <c r="D7" s="739"/>
      <c r="E7" s="740"/>
      <c r="F7" s="741">
        <v>2022</v>
      </c>
      <c r="G7" s="742"/>
      <c r="H7" s="742"/>
      <c r="I7" s="743"/>
      <c r="J7" s="741">
        <v>2023</v>
      </c>
      <c r="K7" s="742"/>
      <c r="L7" s="742"/>
      <c r="M7" s="743"/>
      <c r="N7" s="741">
        <v>2024</v>
      </c>
      <c r="O7" s="742"/>
      <c r="P7" s="742"/>
      <c r="Q7" s="743"/>
    </row>
    <row r="8" spans="2:17" ht="39" customHeight="1" thickBot="1" x14ac:dyDescent="0.3">
      <c r="C8" s="155" t="s">
        <v>47</v>
      </c>
      <c r="D8" s="156" t="s">
        <v>48</v>
      </c>
      <c r="E8" s="66" t="s">
        <v>44</v>
      </c>
      <c r="F8" s="157" t="s">
        <v>47</v>
      </c>
      <c r="G8" s="67" t="s">
        <v>48</v>
      </c>
      <c r="H8" s="67" t="s">
        <v>44</v>
      </c>
      <c r="I8" s="68" t="s">
        <v>127</v>
      </c>
      <c r="J8" s="157" t="s">
        <v>47</v>
      </c>
      <c r="K8" s="67" t="s">
        <v>48</v>
      </c>
      <c r="L8" s="67" t="s">
        <v>44</v>
      </c>
      <c r="M8" s="68" t="s">
        <v>127</v>
      </c>
      <c r="N8" s="157" t="s">
        <v>47</v>
      </c>
      <c r="O8" s="67" t="s">
        <v>48</v>
      </c>
      <c r="P8" s="67" t="s">
        <v>44</v>
      </c>
      <c r="Q8" s="69" t="s">
        <v>78</v>
      </c>
    </row>
    <row r="9" spans="2:17" ht="19.5" customHeight="1" x14ac:dyDescent="0.25">
      <c r="B9" s="387" t="s">
        <v>61</v>
      </c>
      <c r="C9" s="94">
        <v>91</v>
      </c>
      <c r="D9" s="95">
        <v>3</v>
      </c>
      <c r="E9" s="96">
        <f t="shared" ref="E9:E21" si="0">C9+D9</f>
        <v>94</v>
      </c>
      <c r="F9" s="94">
        <v>79</v>
      </c>
      <c r="G9" s="95">
        <v>6</v>
      </c>
      <c r="H9" s="96">
        <f>SUM(F9+G9)</f>
        <v>85</v>
      </c>
      <c r="I9" s="110">
        <f t="shared" ref="I9:I21" si="1">H9/E9-1</f>
        <v>-9.5744680851063801E-2</v>
      </c>
      <c r="J9" s="94">
        <v>81</v>
      </c>
      <c r="K9" s="95">
        <v>3</v>
      </c>
      <c r="L9" s="96">
        <f>SUM(J9+K9)</f>
        <v>84</v>
      </c>
      <c r="M9" s="110">
        <f t="shared" ref="M9:M20" si="2">L9/H9-1</f>
        <v>-1.1764705882352899E-2</v>
      </c>
      <c r="N9" s="94">
        <v>90</v>
      </c>
      <c r="O9" s="95">
        <v>11</v>
      </c>
      <c r="P9" s="96">
        <f>SUM(N9+O9)</f>
        <v>101</v>
      </c>
      <c r="Q9" s="112">
        <f>IF(P9="","",P9/L9-1)</f>
        <v>0.20238095238095233</v>
      </c>
    </row>
    <row r="10" spans="2:17" ht="19.5" customHeight="1" x14ac:dyDescent="0.25">
      <c r="B10" s="388" t="s">
        <v>62</v>
      </c>
      <c r="C10" s="94">
        <v>103</v>
      </c>
      <c r="D10" s="95">
        <v>7</v>
      </c>
      <c r="E10" s="96">
        <f t="shared" si="0"/>
        <v>110</v>
      </c>
      <c r="F10" s="94">
        <v>95</v>
      </c>
      <c r="G10" s="95">
        <v>14</v>
      </c>
      <c r="H10" s="96">
        <f>SUM(F10+G10)</f>
        <v>109</v>
      </c>
      <c r="I10" s="110">
        <f t="shared" si="1"/>
        <v>-9.0909090909090384E-3</v>
      </c>
      <c r="J10" s="94">
        <v>89</v>
      </c>
      <c r="K10" s="95">
        <v>7</v>
      </c>
      <c r="L10" s="96">
        <f t="shared" ref="L10:L21" si="3">SUM(J10+K10)</f>
        <v>96</v>
      </c>
      <c r="M10" s="110">
        <f t="shared" si="2"/>
        <v>-0.11926605504587151</v>
      </c>
      <c r="N10" s="94">
        <v>71</v>
      </c>
      <c r="O10" s="95">
        <v>5</v>
      </c>
      <c r="P10" s="96">
        <f t="shared" ref="P10:P20" si="4">IF(N10="","",N10+O10)</f>
        <v>76</v>
      </c>
      <c r="Q10" s="112">
        <f>IF(P10="","",P10/L10-1)</f>
        <v>-0.20833333333333337</v>
      </c>
    </row>
    <row r="11" spans="2:17" ht="19.5" customHeight="1" x14ac:dyDescent="0.25">
      <c r="B11" s="388" t="s">
        <v>63</v>
      </c>
      <c r="C11" s="94">
        <v>134</v>
      </c>
      <c r="D11" s="95">
        <v>9</v>
      </c>
      <c r="E11" s="96">
        <f t="shared" si="0"/>
        <v>143</v>
      </c>
      <c r="F11" s="94">
        <v>143</v>
      </c>
      <c r="G11" s="95">
        <v>11</v>
      </c>
      <c r="H11" s="96">
        <f t="shared" ref="H11:H21" si="5">SUM(F11+G11)</f>
        <v>154</v>
      </c>
      <c r="I11" s="110">
        <f t="shared" si="1"/>
        <v>7.6923076923076872E-2</v>
      </c>
      <c r="J11" s="94">
        <v>116</v>
      </c>
      <c r="K11" s="95">
        <v>7</v>
      </c>
      <c r="L11" s="96">
        <f t="shared" si="3"/>
        <v>123</v>
      </c>
      <c r="M11" s="110">
        <f t="shared" si="2"/>
        <v>-0.20129870129870131</v>
      </c>
      <c r="N11" s="94">
        <v>90</v>
      </c>
      <c r="O11" s="95">
        <v>4</v>
      </c>
      <c r="P11" s="96">
        <f t="shared" si="4"/>
        <v>94</v>
      </c>
      <c r="Q11" s="112">
        <f t="shared" ref="Q11:Q20" si="6">IF(P11="","",P11/L11-1)</f>
        <v>-0.23577235772357719</v>
      </c>
    </row>
    <row r="12" spans="2:17" ht="19.5" customHeight="1" x14ac:dyDescent="0.25">
      <c r="B12" s="388" t="s">
        <v>64</v>
      </c>
      <c r="C12" s="94">
        <v>100</v>
      </c>
      <c r="D12" s="95">
        <v>4</v>
      </c>
      <c r="E12" s="96">
        <f t="shared" si="0"/>
        <v>104</v>
      </c>
      <c r="F12" s="94">
        <v>108</v>
      </c>
      <c r="G12" s="95">
        <v>7</v>
      </c>
      <c r="H12" s="96">
        <f t="shared" si="5"/>
        <v>115</v>
      </c>
      <c r="I12" s="110">
        <f t="shared" si="1"/>
        <v>0.10576923076923084</v>
      </c>
      <c r="J12" s="94">
        <v>76</v>
      </c>
      <c r="K12" s="95">
        <v>6</v>
      </c>
      <c r="L12" s="96">
        <f t="shared" si="3"/>
        <v>82</v>
      </c>
      <c r="M12" s="110">
        <f t="shared" si="2"/>
        <v>-0.28695652173913044</v>
      </c>
      <c r="N12" s="94">
        <v>112</v>
      </c>
      <c r="O12" s="95">
        <v>13</v>
      </c>
      <c r="P12" s="96">
        <f t="shared" si="4"/>
        <v>125</v>
      </c>
      <c r="Q12" s="112">
        <f t="shared" si="6"/>
        <v>0.52439024390243905</v>
      </c>
    </row>
    <row r="13" spans="2:17" ht="19.5" customHeight="1" x14ac:dyDescent="0.25">
      <c r="B13" s="388" t="s">
        <v>65</v>
      </c>
      <c r="C13" s="94">
        <v>114</v>
      </c>
      <c r="D13" s="95">
        <v>6</v>
      </c>
      <c r="E13" s="96">
        <f t="shared" si="0"/>
        <v>120</v>
      </c>
      <c r="F13" s="94">
        <v>82</v>
      </c>
      <c r="G13" s="95">
        <v>4</v>
      </c>
      <c r="H13" s="96">
        <f t="shared" si="5"/>
        <v>86</v>
      </c>
      <c r="I13" s="110">
        <f t="shared" si="1"/>
        <v>-0.28333333333333333</v>
      </c>
      <c r="J13" s="94">
        <v>106</v>
      </c>
      <c r="K13" s="95">
        <v>9</v>
      </c>
      <c r="L13" s="96">
        <f t="shared" si="3"/>
        <v>115</v>
      </c>
      <c r="M13" s="110">
        <f t="shared" si="2"/>
        <v>0.33720930232558133</v>
      </c>
      <c r="N13" s="94">
        <v>117</v>
      </c>
      <c r="O13" s="95">
        <v>5</v>
      </c>
      <c r="P13" s="96">
        <f t="shared" si="4"/>
        <v>122</v>
      </c>
      <c r="Q13" s="112">
        <f t="shared" si="6"/>
        <v>6.0869565217391397E-2</v>
      </c>
    </row>
    <row r="14" spans="2:17" ht="19.5" customHeight="1" x14ac:dyDescent="0.25">
      <c r="B14" s="388" t="s">
        <v>66</v>
      </c>
      <c r="C14" s="94">
        <v>134</v>
      </c>
      <c r="D14" s="95">
        <v>7</v>
      </c>
      <c r="E14" s="96">
        <f t="shared" si="0"/>
        <v>141</v>
      </c>
      <c r="F14" s="94">
        <v>129</v>
      </c>
      <c r="G14" s="95">
        <v>14</v>
      </c>
      <c r="H14" s="96">
        <f t="shared" si="5"/>
        <v>143</v>
      </c>
      <c r="I14" s="110">
        <f t="shared" si="1"/>
        <v>1.4184397163120588E-2</v>
      </c>
      <c r="J14" s="94">
        <v>103</v>
      </c>
      <c r="K14" s="95">
        <v>61</v>
      </c>
      <c r="L14" s="96">
        <f t="shared" si="3"/>
        <v>164</v>
      </c>
      <c r="M14" s="110">
        <f t="shared" si="2"/>
        <v>0.14685314685314688</v>
      </c>
      <c r="N14" s="94">
        <v>109</v>
      </c>
      <c r="O14" s="95">
        <v>7</v>
      </c>
      <c r="P14" s="96">
        <f t="shared" si="4"/>
        <v>116</v>
      </c>
      <c r="Q14" s="112">
        <f t="shared" si="6"/>
        <v>-0.29268292682926833</v>
      </c>
    </row>
    <row r="15" spans="2:17" ht="19.5" customHeight="1" x14ac:dyDescent="0.25">
      <c r="B15" s="388" t="s">
        <v>67</v>
      </c>
      <c r="C15" s="94">
        <v>154</v>
      </c>
      <c r="D15" s="95">
        <v>9</v>
      </c>
      <c r="E15" s="96">
        <f t="shared" si="0"/>
        <v>163</v>
      </c>
      <c r="F15" s="94">
        <v>129</v>
      </c>
      <c r="G15" s="95">
        <v>2</v>
      </c>
      <c r="H15" s="96">
        <f t="shared" si="5"/>
        <v>131</v>
      </c>
      <c r="I15" s="110">
        <f t="shared" si="1"/>
        <v>-0.19631901840490795</v>
      </c>
      <c r="J15" s="94">
        <v>128</v>
      </c>
      <c r="K15" s="95">
        <v>27</v>
      </c>
      <c r="L15" s="96">
        <f t="shared" si="3"/>
        <v>155</v>
      </c>
      <c r="M15" s="110">
        <f t="shared" si="2"/>
        <v>0.18320610687022909</v>
      </c>
      <c r="N15" s="94">
        <v>107</v>
      </c>
      <c r="O15" s="95">
        <v>7</v>
      </c>
      <c r="P15" s="96">
        <f t="shared" si="4"/>
        <v>114</v>
      </c>
      <c r="Q15" s="112">
        <f t="shared" si="6"/>
        <v>-0.26451612903225807</v>
      </c>
    </row>
    <row r="16" spans="2:17" ht="19.5" customHeight="1" x14ac:dyDescent="0.25">
      <c r="B16" s="388" t="s">
        <v>68</v>
      </c>
      <c r="C16" s="94">
        <v>73</v>
      </c>
      <c r="D16" s="95">
        <v>4</v>
      </c>
      <c r="E16" s="96">
        <f t="shared" si="0"/>
        <v>77</v>
      </c>
      <c r="F16" s="94">
        <v>79</v>
      </c>
      <c r="G16" s="95">
        <v>6</v>
      </c>
      <c r="H16" s="96">
        <f t="shared" si="5"/>
        <v>85</v>
      </c>
      <c r="I16" s="110">
        <f t="shared" si="1"/>
        <v>0.10389610389610393</v>
      </c>
      <c r="J16" s="94">
        <v>65</v>
      </c>
      <c r="K16" s="95">
        <v>5</v>
      </c>
      <c r="L16" s="96">
        <f t="shared" si="3"/>
        <v>70</v>
      </c>
      <c r="M16" s="110">
        <f t="shared" si="2"/>
        <v>-0.17647058823529416</v>
      </c>
      <c r="N16" s="94">
        <v>52</v>
      </c>
      <c r="O16" s="95">
        <v>7</v>
      </c>
      <c r="P16" s="96">
        <f t="shared" si="4"/>
        <v>59</v>
      </c>
      <c r="Q16" s="112">
        <f t="shared" si="6"/>
        <v>-0.15714285714285714</v>
      </c>
    </row>
    <row r="17" spans="2:17" ht="19.5" customHeight="1" x14ac:dyDescent="0.25">
      <c r="B17" s="388" t="s">
        <v>69</v>
      </c>
      <c r="C17" s="94">
        <v>108</v>
      </c>
      <c r="D17" s="95">
        <v>9</v>
      </c>
      <c r="E17" s="96">
        <f t="shared" si="0"/>
        <v>117</v>
      </c>
      <c r="F17" s="94">
        <v>74</v>
      </c>
      <c r="G17" s="95">
        <v>5</v>
      </c>
      <c r="H17" s="96">
        <f t="shared" si="5"/>
        <v>79</v>
      </c>
      <c r="I17" s="110">
        <f t="shared" si="1"/>
        <v>-0.32478632478632474</v>
      </c>
      <c r="J17" s="94">
        <v>93</v>
      </c>
      <c r="K17" s="95">
        <v>21</v>
      </c>
      <c r="L17" s="96">
        <f t="shared" si="3"/>
        <v>114</v>
      </c>
      <c r="M17" s="110">
        <f t="shared" si="2"/>
        <v>0.44303797468354422</v>
      </c>
      <c r="N17" s="94">
        <v>104</v>
      </c>
      <c r="O17" s="95">
        <v>7</v>
      </c>
      <c r="P17" s="96">
        <f t="shared" si="4"/>
        <v>111</v>
      </c>
      <c r="Q17" s="112">
        <f t="shared" si="6"/>
        <v>-2.6315789473684181E-2</v>
      </c>
    </row>
    <row r="18" spans="2:17" ht="19.5" customHeight="1" x14ac:dyDescent="0.25">
      <c r="B18" s="388" t="s">
        <v>70</v>
      </c>
      <c r="C18" s="94">
        <v>121</v>
      </c>
      <c r="D18" s="95">
        <v>6</v>
      </c>
      <c r="E18" s="96">
        <f t="shared" si="0"/>
        <v>127</v>
      </c>
      <c r="F18" s="94">
        <v>114</v>
      </c>
      <c r="G18" s="95">
        <v>6</v>
      </c>
      <c r="H18" s="96">
        <f t="shared" si="5"/>
        <v>120</v>
      </c>
      <c r="I18" s="110">
        <f t="shared" si="1"/>
        <v>-5.5118110236220486E-2</v>
      </c>
      <c r="J18" s="94">
        <v>79</v>
      </c>
      <c r="K18" s="95">
        <v>40</v>
      </c>
      <c r="L18" s="96">
        <f t="shared" si="3"/>
        <v>119</v>
      </c>
      <c r="M18" s="110">
        <f t="shared" si="2"/>
        <v>-8.3333333333333037E-3</v>
      </c>
      <c r="N18" s="94">
        <v>118</v>
      </c>
      <c r="O18" s="95">
        <v>4</v>
      </c>
      <c r="P18" s="96">
        <f t="shared" si="4"/>
        <v>122</v>
      </c>
      <c r="Q18" s="112">
        <f t="shared" si="6"/>
        <v>2.5210084033613356E-2</v>
      </c>
    </row>
    <row r="19" spans="2:17" ht="19.5" customHeight="1" x14ac:dyDescent="0.25">
      <c r="B19" s="388" t="s">
        <v>71</v>
      </c>
      <c r="C19" s="94">
        <v>95</v>
      </c>
      <c r="D19" s="95">
        <v>5</v>
      </c>
      <c r="E19" s="96">
        <f t="shared" si="0"/>
        <v>100</v>
      </c>
      <c r="F19" s="94">
        <v>96</v>
      </c>
      <c r="G19" s="95">
        <v>9</v>
      </c>
      <c r="H19" s="96">
        <f t="shared" si="5"/>
        <v>105</v>
      </c>
      <c r="I19" s="110">
        <f t="shared" si="1"/>
        <v>5.0000000000000044E-2</v>
      </c>
      <c r="J19" s="94">
        <v>119</v>
      </c>
      <c r="K19" s="95">
        <v>22</v>
      </c>
      <c r="L19" s="96">
        <f t="shared" si="3"/>
        <v>141</v>
      </c>
      <c r="M19" s="110">
        <f t="shared" si="2"/>
        <v>0.34285714285714275</v>
      </c>
      <c r="N19" s="94">
        <v>113</v>
      </c>
      <c r="O19" s="95">
        <v>5</v>
      </c>
      <c r="P19" s="96">
        <f t="shared" si="4"/>
        <v>118</v>
      </c>
      <c r="Q19" s="112">
        <f t="shared" si="6"/>
        <v>-0.16312056737588654</v>
      </c>
    </row>
    <row r="20" spans="2:17" ht="19.5" customHeight="1" thickBot="1" x14ac:dyDescent="0.3">
      <c r="B20" s="390" t="s">
        <v>72</v>
      </c>
      <c r="C20" s="97">
        <v>134</v>
      </c>
      <c r="D20" s="98">
        <v>4</v>
      </c>
      <c r="E20" s="99">
        <f t="shared" si="0"/>
        <v>138</v>
      </c>
      <c r="F20" s="116">
        <v>103</v>
      </c>
      <c r="G20" s="117">
        <v>3</v>
      </c>
      <c r="H20" s="96">
        <f t="shared" si="5"/>
        <v>106</v>
      </c>
      <c r="I20" s="115">
        <f t="shared" si="1"/>
        <v>-0.23188405797101452</v>
      </c>
      <c r="J20" s="116">
        <v>135</v>
      </c>
      <c r="K20" s="117">
        <v>57</v>
      </c>
      <c r="L20" s="96">
        <f t="shared" si="3"/>
        <v>192</v>
      </c>
      <c r="M20" s="115">
        <f t="shared" si="2"/>
        <v>0.81132075471698117</v>
      </c>
      <c r="N20" s="116">
        <v>133</v>
      </c>
      <c r="O20" s="117">
        <v>5</v>
      </c>
      <c r="P20" s="96">
        <f t="shared" si="4"/>
        <v>138</v>
      </c>
      <c r="Q20" s="112">
        <f t="shared" si="6"/>
        <v>-0.28125</v>
      </c>
    </row>
    <row r="21" spans="2:17" ht="24.75" customHeight="1" thickBot="1" x14ac:dyDescent="0.3">
      <c r="B21" s="386" t="s">
        <v>115</v>
      </c>
      <c r="C21" s="158">
        <v>1361</v>
      </c>
      <c r="D21" s="159">
        <v>73</v>
      </c>
      <c r="E21" s="160">
        <f t="shared" si="0"/>
        <v>1434</v>
      </c>
      <c r="F21" s="161">
        <v>1231</v>
      </c>
      <c r="G21" s="162">
        <v>87</v>
      </c>
      <c r="H21" s="144">
        <f t="shared" si="5"/>
        <v>1318</v>
      </c>
      <c r="I21" s="120">
        <f t="shared" si="1"/>
        <v>-8.0892608089260798E-2</v>
      </c>
      <c r="J21" s="161">
        <f>SUM(J9:J20)</f>
        <v>1190</v>
      </c>
      <c r="K21" s="162">
        <f>SUM(K9:K20)</f>
        <v>265</v>
      </c>
      <c r="L21" s="144">
        <f t="shared" si="3"/>
        <v>1455</v>
      </c>
      <c r="M21" s="120">
        <f>L21/H21-1</f>
        <v>0.10394537177541729</v>
      </c>
      <c r="N21" s="161">
        <f>SUM(N9:N20)</f>
        <v>1216</v>
      </c>
      <c r="O21" s="162">
        <f>SUM(O9:O20)</f>
        <v>80</v>
      </c>
      <c r="P21" s="144">
        <f>IF(N21=0,"",N21+O21)</f>
        <v>1296</v>
      </c>
      <c r="Q21" s="145">
        <f>IF(P21="","",P21/SUMIF(N9:N20,"&lt;&gt;"&amp;"",L9:L20)-1)</f>
        <v>-0.10927835051546386</v>
      </c>
    </row>
    <row r="22" spans="2:17" ht="21.75" customHeight="1" x14ac:dyDescent="0.25">
      <c r="B22" s="42"/>
    </row>
    <row r="23" spans="2:17" ht="18.75" customHeight="1" x14ac:dyDescent="0.25">
      <c r="B23" s="42" t="s">
        <v>85</v>
      </c>
      <c r="C23" s="44"/>
      <c r="D23" s="45"/>
      <c r="E23" s="45"/>
      <c r="F23" s="45"/>
      <c r="G23" s="46"/>
      <c r="H23" s="45"/>
      <c r="I23" s="45"/>
      <c r="J23" s="45"/>
      <c r="K23" s="45"/>
      <c r="L23" s="46"/>
      <c r="M23" s="47"/>
      <c r="N23" s="45"/>
      <c r="O23" s="45"/>
      <c r="P23" s="45"/>
      <c r="Q23" s="45"/>
    </row>
    <row r="24" spans="2:17" ht="46.5" customHeight="1" x14ac:dyDescent="0.25"/>
    <row r="50" spans="2:17" ht="12.75" customHeight="1" x14ac:dyDescent="0.25"/>
    <row r="51" spans="2:17" ht="21.75" customHeight="1" x14ac:dyDescent="0.25">
      <c r="B51" s="737" t="s">
        <v>75</v>
      </c>
      <c r="C51" s="737"/>
      <c r="D51" s="737"/>
      <c r="E51" s="737"/>
      <c r="F51" s="737"/>
      <c r="G51" s="737"/>
      <c r="H51" s="737"/>
      <c r="I51" s="737"/>
      <c r="J51" s="737"/>
      <c r="K51" s="737"/>
      <c r="L51" s="737"/>
      <c r="M51" s="737"/>
      <c r="N51" s="737"/>
      <c r="O51" s="737"/>
      <c r="P51" s="737"/>
      <c r="Q51" s="737"/>
    </row>
    <row r="52" spans="2:17" ht="15.75" thickBot="1" x14ac:dyDescent="0.3"/>
    <row r="53" spans="2:17" ht="21.75" customHeight="1" thickBot="1" x14ac:dyDescent="0.3">
      <c r="C53" s="744">
        <v>2021</v>
      </c>
      <c r="D53" s="745"/>
      <c r="E53" s="746"/>
      <c r="F53" s="747">
        <v>2022</v>
      </c>
      <c r="G53" s="748"/>
      <c r="H53" s="748"/>
      <c r="I53" s="749"/>
      <c r="J53" s="747">
        <v>2023</v>
      </c>
      <c r="K53" s="748"/>
      <c r="L53" s="748"/>
      <c r="M53" s="749"/>
      <c r="N53" s="747">
        <v>2024</v>
      </c>
      <c r="O53" s="748"/>
      <c r="P53" s="748"/>
      <c r="Q53" s="749"/>
    </row>
    <row r="54" spans="2:17" ht="23.25" thickBot="1" x14ac:dyDescent="0.3">
      <c r="C54" s="155" t="s">
        <v>76</v>
      </c>
      <c r="D54" s="156" t="s">
        <v>100</v>
      </c>
      <c r="E54" s="67" t="s">
        <v>36</v>
      </c>
      <c r="F54" s="155" t="s">
        <v>76</v>
      </c>
      <c r="G54" s="156" t="s">
        <v>100</v>
      </c>
      <c r="H54" s="67" t="s">
        <v>36</v>
      </c>
      <c r="I54" s="66" t="s">
        <v>77</v>
      </c>
      <c r="J54" s="155" t="s">
        <v>76</v>
      </c>
      <c r="K54" s="156" t="s">
        <v>100</v>
      </c>
      <c r="L54" s="67" t="s">
        <v>36</v>
      </c>
      <c r="M54" s="66" t="s">
        <v>77</v>
      </c>
      <c r="N54" s="155" t="s">
        <v>76</v>
      </c>
      <c r="O54" s="156" t="s">
        <v>100</v>
      </c>
      <c r="P54" s="67" t="s">
        <v>36</v>
      </c>
      <c r="Q54" s="139" t="s">
        <v>79</v>
      </c>
    </row>
    <row r="55" spans="2:17" ht="18" customHeight="1" x14ac:dyDescent="0.25">
      <c r="B55" s="387" t="s">
        <v>61</v>
      </c>
      <c r="C55" s="94">
        <v>27</v>
      </c>
      <c r="D55" s="95">
        <v>0</v>
      </c>
      <c r="E55" s="96">
        <f>C55+D55</f>
        <v>27</v>
      </c>
      <c r="F55" s="94">
        <v>48</v>
      </c>
      <c r="G55" s="95">
        <v>5</v>
      </c>
      <c r="H55" s="96">
        <f>F55+G55</f>
        <v>53</v>
      </c>
      <c r="I55" s="140">
        <f>H55/E55-1</f>
        <v>0.96296296296296302</v>
      </c>
      <c r="J55" s="94">
        <v>55</v>
      </c>
      <c r="K55" s="95">
        <v>5</v>
      </c>
      <c r="L55" s="96">
        <f>J55+K55</f>
        <v>60</v>
      </c>
      <c r="M55" s="140">
        <f>L55/H55-1</f>
        <v>0.13207547169811318</v>
      </c>
      <c r="N55" s="94">
        <v>41</v>
      </c>
      <c r="O55" s="95">
        <v>2</v>
      </c>
      <c r="P55" s="96">
        <f>N55+O55</f>
        <v>43</v>
      </c>
      <c r="Q55" s="140">
        <f>P55/L55-1</f>
        <v>-0.28333333333333333</v>
      </c>
    </row>
    <row r="56" spans="2:17" ht="18" customHeight="1" x14ac:dyDescent="0.25">
      <c r="B56" s="388" t="s">
        <v>62</v>
      </c>
      <c r="C56" s="94">
        <v>56</v>
      </c>
      <c r="D56" s="95">
        <v>9</v>
      </c>
      <c r="E56" s="96">
        <f t="shared" ref="E56:E67" si="7">C56+D56</f>
        <v>65</v>
      </c>
      <c r="F56" s="94">
        <v>55</v>
      </c>
      <c r="G56" s="95">
        <v>4</v>
      </c>
      <c r="H56" s="96">
        <f t="shared" ref="H56:H67" si="8">F56+G56</f>
        <v>59</v>
      </c>
      <c r="I56" s="140">
        <f t="shared" ref="I56:I67" si="9">H56/E56-1</f>
        <v>-9.2307692307692313E-2</v>
      </c>
      <c r="J56" s="94">
        <v>80</v>
      </c>
      <c r="K56" s="95">
        <v>3</v>
      </c>
      <c r="L56" s="96">
        <f t="shared" ref="L56:L67" si="10">J56+K56</f>
        <v>83</v>
      </c>
      <c r="M56" s="140">
        <f t="shared" ref="M56:M67" si="11">L56/H56-1</f>
        <v>0.40677966101694918</v>
      </c>
      <c r="N56" s="94">
        <v>45</v>
      </c>
      <c r="O56" s="95">
        <v>5</v>
      </c>
      <c r="P56" s="96">
        <f t="shared" ref="P56:P66" si="12">IF(N56="","",N56+O56)</f>
        <v>50</v>
      </c>
      <c r="Q56" s="140">
        <f t="shared" ref="Q56:Q66" si="13">IF(P56="","",P56/L56-1)</f>
        <v>-0.39759036144578308</v>
      </c>
    </row>
    <row r="57" spans="2:17" ht="18" customHeight="1" x14ac:dyDescent="0.25">
      <c r="B57" s="388" t="s">
        <v>63</v>
      </c>
      <c r="C57" s="94">
        <v>70</v>
      </c>
      <c r="D57" s="95">
        <v>7</v>
      </c>
      <c r="E57" s="96">
        <f t="shared" si="7"/>
        <v>77</v>
      </c>
      <c r="F57" s="94">
        <v>78</v>
      </c>
      <c r="G57" s="95">
        <v>4</v>
      </c>
      <c r="H57" s="96">
        <f t="shared" si="8"/>
        <v>82</v>
      </c>
      <c r="I57" s="140">
        <f t="shared" si="9"/>
        <v>6.4935064935064846E-2</v>
      </c>
      <c r="J57" s="94">
        <v>79</v>
      </c>
      <c r="K57" s="95">
        <v>5</v>
      </c>
      <c r="L57" s="96">
        <f t="shared" si="10"/>
        <v>84</v>
      </c>
      <c r="M57" s="140">
        <f t="shared" si="11"/>
        <v>2.4390243902439046E-2</v>
      </c>
      <c r="N57" s="94">
        <v>46</v>
      </c>
      <c r="O57" s="95">
        <v>5</v>
      </c>
      <c r="P57" s="96">
        <f t="shared" si="12"/>
        <v>51</v>
      </c>
      <c r="Q57" s="140">
        <f t="shared" si="13"/>
        <v>-0.3928571428571429</v>
      </c>
    </row>
    <row r="58" spans="2:17" ht="18" customHeight="1" x14ac:dyDescent="0.25">
      <c r="B58" s="388" t="s">
        <v>64</v>
      </c>
      <c r="C58" s="94">
        <v>59</v>
      </c>
      <c r="D58" s="95">
        <v>3</v>
      </c>
      <c r="E58" s="96">
        <f t="shared" si="7"/>
        <v>62</v>
      </c>
      <c r="F58" s="94">
        <v>59</v>
      </c>
      <c r="G58" s="95">
        <v>5</v>
      </c>
      <c r="H58" s="96">
        <f t="shared" si="8"/>
        <v>64</v>
      </c>
      <c r="I58" s="140">
        <f t="shared" si="9"/>
        <v>3.2258064516129004E-2</v>
      </c>
      <c r="J58" s="94">
        <v>64</v>
      </c>
      <c r="K58" s="95">
        <v>5</v>
      </c>
      <c r="L58" s="96">
        <f t="shared" si="10"/>
        <v>69</v>
      </c>
      <c r="M58" s="140">
        <f t="shared" si="11"/>
        <v>7.8125E-2</v>
      </c>
      <c r="N58" s="94">
        <v>56</v>
      </c>
      <c r="O58" s="95">
        <v>5</v>
      </c>
      <c r="P58" s="96">
        <f t="shared" si="12"/>
        <v>61</v>
      </c>
      <c r="Q58" s="140">
        <f t="shared" si="13"/>
        <v>-0.11594202898550721</v>
      </c>
    </row>
    <row r="59" spans="2:17" ht="18" customHeight="1" x14ac:dyDescent="0.25">
      <c r="B59" s="388" t="s">
        <v>65</v>
      </c>
      <c r="C59" s="94">
        <v>73</v>
      </c>
      <c r="D59" s="95">
        <v>5</v>
      </c>
      <c r="E59" s="96">
        <f t="shared" si="7"/>
        <v>78</v>
      </c>
      <c r="F59" s="94">
        <v>59</v>
      </c>
      <c r="G59" s="95">
        <v>3</v>
      </c>
      <c r="H59" s="96">
        <f t="shared" si="8"/>
        <v>62</v>
      </c>
      <c r="I59" s="140">
        <f t="shared" si="9"/>
        <v>-0.20512820512820518</v>
      </c>
      <c r="J59" s="94">
        <v>46</v>
      </c>
      <c r="K59" s="95">
        <v>5</v>
      </c>
      <c r="L59" s="96">
        <f t="shared" si="10"/>
        <v>51</v>
      </c>
      <c r="M59" s="140">
        <f t="shared" si="11"/>
        <v>-0.17741935483870963</v>
      </c>
      <c r="N59" s="94">
        <v>31</v>
      </c>
      <c r="O59" s="95">
        <v>5</v>
      </c>
      <c r="P59" s="96">
        <f t="shared" si="12"/>
        <v>36</v>
      </c>
      <c r="Q59" s="140">
        <f t="shared" si="13"/>
        <v>-0.29411764705882348</v>
      </c>
    </row>
    <row r="60" spans="2:17" ht="18" customHeight="1" x14ac:dyDescent="0.25">
      <c r="B60" s="388" t="s">
        <v>66</v>
      </c>
      <c r="C60" s="94">
        <v>70</v>
      </c>
      <c r="D60" s="95">
        <v>5</v>
      </c>
      <c r="E60" s="96">
        <f t="shared" si="7"/>
        <v>75</v>
      </c>
      <c r="F60" s="94">
        <v>58</v>
      </c>
      <c r="G60" s="95">
        <v>4</v>
      </c>
      <c r="H60" s="96">
        <f t="shared" si="8"/>
        <v>62</v>
      </c>
      <c r="I60" s="140">
        <f t="shared" si="9"/>
        <v>-0.17333333333333334</v>
      </c>
      <c r="J60" s="94">
        <v>54</v>
      </c>
      <c r="K60" s="95">
        <v>8</v>
      </c>
      <c r="L60" s="96">
        <f t="shared" si="10"/>
        <v>62</v>
      </c>
      <c r="M60" s="140">
        <f t="shared" si="11"/>
        <v>0</v>
      </c>
      <c r="N60" s="94">
        <v>53</v>
      </c>
      <c r="O60" s="95">
        <v>5</v>
      </c>
      <c r="P60" s="96">
        <f t="shared" si="12"/>
        <v>58</v>
      </c>
      <c r="Q60" s="140">
        <f t="shared" si="13"/>
        <v>-6.4516129032258118E-2</v>
      </c>
    </row>
    <row r="61" spans="2:17" ht="18" customHeight="1" x14ac:dyDescent="0.25">
      <c r="B61" s="388" t="s">
        <v>67</v>
      </c>
      <c r="C61" s="94">
        <v>67</v>
      </c>
      <c r="D61" s="95">
        <v>5</v>
      </c>
      <c r="E61" s="96">
        <f t="shared" si="7"/>
        <v>72</v>
      </c>
      <c r="F61" s="94">
        <v>56</v>
      </c>
      <c r="G61" s="95">
        <v>4</v>
      </c>
      <c r="H61" s="96">
        <f t="shared" si="8"/>
        <v>60</v>
      </c>
      <c r="I61" s="140">
        <f t="shared" si="9"/>
        <v>-0.16666666666666663</v>
      </c>
      <c r="J61" s="94">
        <v>58</v>
      </c>
      <c r="K61" s="95">
        <v>5</v>
      </c>
      <c r="L61" s="96">
        <f t="shared" si="10"/>
        <v>63</v>
      </c>
      <c r="M61" s="140">
        <f t="shared" si="11"/>
        <v>5.0000000000000044E-2</v>
      </c>
      <c r="N61" s="94">
        <v>43</v>
      </c>
      <c r="O61" s="95">
        <v>3</v>
      </c>
      <c r="P61" s="96">
        <f t="shared" si="12"/>
        <v>46</v>
      </c>
      <c r="Q61" s="140">
        <f t="shared" si="13"/>
        <v>-0.26984126984126988</v>
      </c>
    </row>
    <row r="62" spans="2:17" ht="18" customHeight="1" x14ac:dyDescent="0.25">
      <c r="B62" s="388" t="s">
        <v>68</v>
      </c>
      <c r="C62" s="94">
        <v>48</v>
      </c>
      <c r="D62" s="95">
        <v>2</v>
      </c>
      <c r="E62" s="96">
        <f t="shared" si="7"/>
        <v>50</v>
      </c>
      <c r="F62" s="94">
        <v>22</v>
      </c>
      <c r="G62" s="95">
        <v>1</v>
      </c>
      <c r="H62" s="96">
        <f t="shared" si="8"/>
        <v>23</v>
      </c>
      <c r="I62" s="140">
        <f t="shared" si="9"/>
        <v>-0.54</v>
      </c>
      <c r="J62" s="94">
        <v>35</v>
      </c>
      <c r="K62" s="95">
        <v>2</v>
      </c>
      <c r="L62" s="96">
        <f t="shared" si="10"/>
        <v>37</v>
      </c>
      <c r="M62" s="140">
        <f t="shared" si="11"/>
        <v>0.60869565217391308</v>
      </c>
      <c r="N62" s="94">
        <v>25</v>
      </c>
      <c r="O62" s="95">
        <v>9</v>
      </c>
      <c r="P62" s="96">
        <f t="shared" si="12"/>
        <v>34</v>
      </c>
      <c r="Q62" s="140">
        <f t="shared" si="13"/>
        <v>-8.108108108108103E-2</v>
      </c>
    </row>
    <row r="63" spans="2:17" ht="18" customHeight="1" x14ac:dyDescent="0.25">
      <c r="B63" s="388" t="s">
        <v>69</v>
      </c>
      <c r="C63" s="94">
        <v>29</v>
      </c>
      <c r="D63" s="95">
        <v>3</v>
      </c>
      <c r="E63" s="96">
        <f t="shared" si="7"/>
        <v>32</v>
      </c>
      <c r="F63" s="94">
        <v>64</v>
      </c>
      <c r="G63" s="95">
        <v>2</v>
      </c>
      <c r="H63" s="96">
        <f t="shared" si="8"/>
        <v>66</v>
      </c>
      <c r="I63" s="140">
        <f t="shared" si="9"/>
        <v>1.0625</v>
      </c>
      <c r="J63" s="94">
        <v>58</v>
      </c>
      <c r="K63" s="95">
        <v>5</v>
      </c>
      <c r="L63" s="96">
        <f t="shared" si="10"/>
        <v>63</v>
      </c>
      <c r="M63" s="140">
        <f t="shared" si="11"/>
        <v>-4.5454545454545414E-2</v>
      </c>
      <c r="N63" s="94">
        <v>32</v>
      </c>
      <c r="O63" s="95">
        <v>6</v>
      </c>
      <c r="P63" s="96">
        <f t="shared" si="12"/>
        <v>38</v>
      </c>
      <c r="Q63" s="140">
        <f t="shared" si="13"/>
        <v>-0.39682539682539686</v>
      </c>
    </row>
    <row r="64" spans="2:17" ht="18" customHeight="1" x14ac:dyDescent="0.25">
      <c r="B64" s="388" t="s">
        <v>70</v>
      </c>
      <c r="C64" s="94">
        <v>69</v>
      </c>
      <c r="D64" s="95">
        <v>1</v>
      </c>
      <c r="E64" s="96">
        <f t="shared" si="7"/>
        <v>70</v>
      </c>
      <c r="F64" s="94">
        <v>75</v>
      </c>
      <c r="G64" s="95">
        <v>5</v>
      </c>
      <c r="H64" s="96">
        <f t="shared" si="8"/>
        <v>80</v>
      </c>
      <c r="I64" s="140">
        <f t="shared" si="9"/>
        <v>0.14285714285714279</v>
      </c>
      <c r="J64" s="94">
        <v>58</v>
      </c>
      <c r="K64" s="95">
        <v>7</v>
      </c>
      <c r="L64" s="96">
        <f t="shared" si="10"/>
        <v>65</v>
      </c>
      <c r="M64" s="140">
        <f t="shared" si="11"/>
        <v>-0.1875</v>
      </c>
      <c r="N64" s="94">
        <v>35</v>
      </c>
      <c r="O64" s="95">
        <v>6</v>
      </c>
      <c r="P64" s="96">
        <f t="shared" si="12"/>
        <v>41</v>
      </c>
      <c r="Q64" s="140">
        <f t="shared" si="13"/>
        <v>-0.36923076923076925</v>
      </c>
    </row>
    <row r="65" spans="2:17" ht="18" customHeight="1" x14ac:dyDescent="0.25">
      <c r="B65" s="388" t="s">
        <v>71</v>
      </c>
      <c r="C65" s="94">
        <v>60</v>
      </c>
      <c r="D65" s="95">
        <v>3</v>
      </c>
      <c r="E65" s="96">
        <f t="shared" si="7"/>
        <v>63</v>
      </c>
      <c r="F65" s="94">
        <v>42</v>
      </c>
      <c r="G65" s="95">
        <v>6</v>
      </c>
      <c r="H65" s="96">
        <f t="shared" si="8"/>
        <v>48</v>
      </c>
      <c r="I65" s="140">
        <f t="shared" si="9"/>
        <v>-0.23809523809523814</v>
      </c>
      <c r="J65" s="94">
        <v>62</v>
      </c>
      <c r="K65" s="95">
        <v>3</v>
      </c>
      <c r="L65" s="96">
        <f t="shared" si="10"/>
        <v>65</v>
      </c>
      <c r="M65" s="140">
        <f t="shared" si="11"/>
        <v>0.35416666666666674</v>
      </c>
      <c r="N65" s="94">
        <v>69</v>
      </c>
      <c r="O65" s="95">
        <v>12</v>
      </c>
      <c r="P65" s="96">
        <f t="shared" si="12"/>
        <v>81</v>
      </c>
      <c r="Q65" s="140">
        <f t="shared" si="13"/>
        <v>0.24615384615384617</v>
      </c>
    </row>
    <row r="66" spans="2:17" ht="18" customHeight="1" thickBot="1" x14ac:dyDescent="0.3">
      <c r="B66" s="389" t="s">
        <v>72</v>
      </c>
      <c r="C66" s="116">
        <v>43</v>
      </c>
      <c r="D66" s="117">
        <v>2</v>
      </c>
      <c r="E66" s="118">
        <f t="shared" si="7"/>
        <v>45</v>
      </c>
      <c r="F66" s="116">
        <v>50</v>
      </c>
      <c r="G66" s="117">
        <v>5</v>
      </c>
      <c r="H66" s="118">
        <f t="shared" si="8"/>
        <v>55</v>
      </c>
      <c r="I66" s="142">
        <f t="shared" si="9"/>
        <v>0.22222222222222232</v>
      </c>
      <c r="J66" s="116">
        <v>42</v>
      </c>
      <c r="K66" s="117">
        <v>10</v>
      </c>
      <c r="L66" s="118">
        <f t="shared" si="10"/>
        <v>52</v>
      </c>
      <c r="M66" s="142">
        <f t="shared" si="11"/>
        <v>-5.4545454545454564E-2</v>
      </c>
      <c r="N66" s="116">
        <v>34</v>
      </c>
      <c r="O66" s="117">
        <v>4</v>
      </c>
      <c r="P66" s="96">
        <f t="shared" si="12"/>
        <v>38</v>
      </c>
      <c r="Q66" s="142">
        <f t="shared" si="13"/>
        <v>-0.26923076923076927</v>
      </c>
    </row>
    <row r="67" spans="2:17" ht="20.25" customHeight="1" thickBot="1" x14ac:dyDescent="0.3">
      <c r="B67" s="386" t="s">
        <v>115</v>
      </c>
      <c r="C67" s="161">
        <v>671</v>
      </c>
      <c r="D67" s="162">
        <v>45</v>
      </c>
      <c r="E67" s="141">
        <f t="shared" si="7"/>
        <v>716</v>
      </c>
      <c r="F67" s="161">
        <v>666</v>
      </c>
      <c r="G67" s="162">
        <v>48</v>
      </c>
      <c r="H67" s="143">
        <f t="shared" si="8"/>
        <v>714</v>
      </c>
      <c r="I67" s="114">
        <f t="shared" si="9"/>
        <v>-2.7932960893854997E-3</v>
      </c>
      <c r="J67" s="161">
        <v>691</v>
      </c>
      <c r="K67" s="162">
        <v>63</v>
      </c>
      <c r="L67" s="143">
        <f t="shared" si="10"/>
        <v>754</v>
      </c>
      <c r="M67" s="114">
        <f t="shared" si="11"/>
        <v>5.6022408963585457E-2</v>
      </c>
      <c r="N67" s="148">
        <f>SUM(N55:N66)</f>
        <v>510</v>
      </c>
      <c r="O67" s="162">
        <f>SUM(O55:O66)</f>
        <v>67</v>
      </c>
      <c r="P67" s="143">
        <f>IF(N67=0,"",SUM(P55:P66))</f>
        <v>577</v>
      </c>
      <c r="Q67" s="145">
        <f>IF(P67="","",P67/SUMIF(N55:N66,"&lt;&gt;"&amp;"",L55:L66)-1)</f>
        <v>-0.23474801061007955</v>
      </c>
    </row>
    <row r="68" spans="2:17" ht="19.5" customHeight="1" x14ac:dyDescent="0.25">
      <c r="B68" s="42"/>
    </row>
    <row r="69" spans="2:17" x14ac:dyDescent="0.25">
      <c r="B69" s="42" t="s">
        <v>85</v>
      </c>
      <c r="C69" s="45"/>
      <c r="D69" s="45"/>
      <c r="E69" s="45"/>
      <c r="F69" s="45"/>
      <c r="G69" s="46"/>
      <c r="H69" s="47"/>
    </row>
    <row r="70" spans="2:17" x14ac:dyDescent="0.25">
      <c r="K70" s="454"/>
    </row>
    <row r="89" spans="7:10" x14ac:dyDescent="0.25">
      <c r="G89" s="453" t="s">
        <v>184</v>
      </c>
      <c r="I89" s="452" t="s">
        <v>186</v>
      </c>
      <c r="J89" s="17">
        <v>577</v>
      </c>
    </row>
    <row r="90" spans="7:10" x14ac:dyDescent="0.25">
      <c r="G90" s="453" t="s">
        <v>183</v>
      </c>
      <c r="I90" s="452" t="s">
        <v>188</v>
      </c>
      <c r="J90" s="17">
        <v>114</v>
      </c>
    </row>
    <row r="91" spans="7:10" x14ac:dyDescent="0.25">
      <c r="G91" s="451">
        <v>30</v>
      </c>
      <c r="I91" s="452" t="s">
        <v>185</v>
      </c>
      <c r="J91" s="17">
        <v>114</v>
      </c>
    </row>
    <row r="92" spans="7:10" ht="15.75" thickBot="1" x14ac:dyDescent="0.3">
      <c r="G92" s="453" t="s">
        <v>182</v>
      </c>
      <c r="I92" s="452" t="s">
        <v>201</v>
      </c>
      <c r="J92" s="17">
        <v>75</v>
      </c>
    </row>
    <row r="93" spans="7:10" ht="15.75" thickTop="1" x14ac:dyDescent="0.25">
      <c r="G93" s="355">
        <v>180</v>
      </c>
      <c r="I93" t="s">
        <v>187</v>
      </c>
      <c r="J93" s="17">
        <v>185</v>
      </c>
    </row>
    <row r="107" spans="2:17" ht="15" customHeight="1" x14ac:dyDescent="0.25"/>
    <row r="108" spans="2:17" ht="20.100000000000001" customHeight="1" x14ac:dyDescent="0.25"/>
    <row r="109" spans="2:17" ht="20.100000000000001" customHeight="1" x14ac:dyDescent="0.25">
      <c r="B109" s="759" t="s">
        <v>133</v>
      </c>
      <c r="C109" s="759"/>
      <c r="D109" s="759"/>
      <c r="E109" s="759"/>
      <c r="F109" s="759"/>
      <c r="G109" s="759"/>
      <c r="H109" s="759"/>
      <c r="I109" s="759"/>
      <c r="J109" s="759"/>
      <c r="K109" s="759"/>
      <c r="L109" s="759"/>
      <c r="M109" s="759"/>
      <c r="N109" s="759"/>
      <c r="O109" s="759"/>
      <c r="P109" s="759"/>
      <c r="Q109" s="759"/>
    </row>
    <row r="110" spans="2:17" ht="11.25" customHeight="1" x14ac:dyDescent="0.25">
      <c r="B110" s="759"/>
      <c r="C110" s="759"/>
      <c r="D110" s="759"/>
      <c r="E110" s="759"/>
      <c r="F110" s="759"/>
      <c r="G110" s="759"/>
      <c r="H110" s="759"/>
      <c r="I110" s="759"/>
      <c r="J110" s="759"/>
      <c r="K110" s="759"/>
      <c r="L110" s="759"/>
      <c r="M110" s="759"/>
      <c r="N110" s="759"/>
      <c r="O110" s="759"/>
      <c r="P110" s="759"/>
      <c r="Q110" s="759"/>
    </row>
    <row r="111" spans="2:17" ht="15" customHeight="1" x14ac:dyDescent="0.25"/>
    <row r="112" spans="2:17" ht="12.75" customHeight="1" thickBot="1" x14ac:dyDescent="0.3"/>
    <row r="113" spans="2:17" ht="25.5" customHeight="1" x14ac:dyDescent="0.25">
      <c r="B113" s="37"/>
      <c r="C113" s="750" t="s">
        <v>33</v>
      </c>
      <c r="D113" s="751"/>
      <c r="E113" s="752"/>
      <c r="F113" s="753" t="s">
        <v>34</v>
      </c>
      <c r="G113" s="754"/>
      <c r="H113" s="754"/>
      <c r="I113" s="755"/>
      <c r="J113" s="756" t="s">
        <v>58</v>
      </c>
      <c r="K113" s="757"/>
      <c r="L113" s="757"/>
      <c r="M113" s="758"/>
      <c r="N113" s="753" t="s">
        <v>264</v>
      </c>
      <c r="O113" s="754"/>
      <c r="P113" s="754"/>
      <c r="Q113" s="755"/>
    </row>
    <row r="114" spans="2:17" ht="38.25" customHeight="1" thickBot="1" x14ac:dyDescent="0.3">
      <c r="B114" s="38"/>
      <c r="C114" s="163" t="s">
        <v>80</v>
      </c>
      <c r="D114" s="39" t="s">
        <v>48</v>
      </c>
      <c r="E114" s="164" t="s">
        <v>35</v>
      </c>
      <c r="F114" s="163" t="s">
        <v>80</v>
      </c>
      <c r="G114" s="40" t="s">
        <v>48</v>
      </c>
      <c r="H114" s="41" t="s">
        <v>36</v>
      </c>
      <c r="I114" s="169" t="s">
        <v>129</v>
      </c>
      <c r="J114" s="163" t="s">
        <v>80</v>
      </c>
      <c r="K114" s="40" t="s">
        <v>48</v>
      </c>
      <c r="L114" s="41" t="s">
        <v>36</v>
      </c>
      <c r="M114" s="169" t="s">
        <v>128</v>
      </c>
      <c r="N114" s="163" t="s">
        <v>80</v>
      </c>
      <c r="O114" s="40" t="s">
        <v>48</v>
      </c>
      <c r="P114" s="41" t="s">
        <v>36</v>
      </c>
      <c r="Q114" s="169" t="s">
        <v>130</v>
      </c>
    </row>
    <row r="115" spans="2:17" ht="20.25" customHeight="1" x14ac:dyDescent="0.25">
      <c r="B115" s="391" t="s">
        <v>61</v>
      </c>
      <c r="C115" s="165">
        <v>199</v>
      </c>
      <c r="D115" s="70">
        <v>2</v>
      </c>
      <c r="E115" s="166">
        <f>SUM(C115+D115)</f>
        <v>201</v>
      </c>
      <c r="F115" s="165">
        <v>184</v>
      </c>
      <c r="G115" s="70">
        <v>4</v>
      </c>
      <c r="H115" s="71">
        <f>SUM(F115+G115)</f>
        <v>188</v>
      </c>
      <c r="I115" s="110">
        <f t="shared" ref="I115:I127" si="14">+H115/E115-1</f>
        <v>-6.4676616915422924E-2</v>
      </c>
      <c r="J115" s="165">
        <v>160</v>
      </c>
      <c r="K115" s="70">
        <v>1</v>
      </c>
      <c r="L115" s="71">
        <f>SUM(J115+K115)</f>
        <v>161</v>
      </c>
      <c r="M115" s="112">
        <f t="shared" ref="M115:M127" si="15">+L115/H115-1</f>
        <v>-0.1436170212765957</v>
      </c>
      <c r="N115" s="165">
        <v>205</v>
      </c>
      <c r="O115" s="70">
        <v>3</v>
      </c>
      <c r="P115" s="71">
        <f>SUM(N115+O115)</f>
        <v>208</v>
      </c>
      <c r="Q115" s="112">
        <f>+P115/L115-1</f>
        <v>0.29192546583850931</v>
      </c>
    </row>
    <row r="116" spans="2:17" ht="20.25" customHeight="1" x14ac:dyDescent="0.25">
      <c r="B116" s="392" t="s">
        <v>62</v>
      </c>
      <c r="C116" s="165">
        <v>279</v>
      </c>
      <c r="D116" s="70">
        <v>2</v>
      </c>
      <c r="E116" s="166">
        <f t="shared" ref="E116:E126" si="16">SUM(C116+D116)</f>
        <v>281</v>
      </c>
      <c r="F116" s="165">
        <v>238</v>
      </c>
      <c r="G116" s="70">
        <v>2</v>
      </c>
      <c r="H116" s="71">
        <f t="shared" ref="H116:H126" si="17">SUM(F116+G116)</f>
        <v>240</v>
      </c>
      <c r="I116" s="110">
        <f t="shared" si="14"/>
        <v>-0.14590747330960852</v>
      </c>
      <c r="J116" s="165">
        <v>264</v>
      </c>
      <c r="K116" s="70">
        <v>1</v>
      </c>
      <c r="L116" s="71">
        <f t="shared" ref="L116:L126" si="18">SUM(J116+K116)</f>
        <v>265</v>
      </c>
      <c r="M116" s="112">
        <f t="shared" si="15"/>
        <v>0.10416666666666674</v>
      </c>
      <c r="N116" s="165">
        <v>239</v>
      </c>
      <c r="O116" s="70">
        <v>1</v>
      </c>
      <c r="P116" s="71">
        <f t="shared" ref="P116:P126" si="19">IF(N116="","",N116+O116)</f>
        <v>240</v>
      </c>
      <c r="Q116" s="142">
        <f>IF(P116="","",P116/L116-1)</f>
        <v>-9.4339622641509413E-2</v>
      </c>
    </row>
    <row r="117" spans="2:17" ht="20.25" customHeight="1" x14ac:dyDescent="0.25">
      <c r="B117" s="392" t="s">
        <v>63</v>
      </c>
      <c r="C117" s="165">
        <v>322</v>
      </c>
      <c r="D117" s="70">
        <v>1</v>
      </c>
      <c r="E117" s="166">
        <f t="shared" si="16"/>
        <v>323</v>
      </c>
      <c r="F117" s="165">
        <v>233</v>
      </c>
      <c r="G117" s="70">
        <v>4</v>
      </c>
      <c r="H117" s="71">
        <f t="shared" si="17"/>
        <v>237</v>
      </c>
      <c r="I117" s="110">
        <f t="shared" si="14"/>
        <v>-0.26625386996904021</v>
      </c>
      <c r="J117" s="165">
        <v>283</v>
      </c>
      <c r="K117" s="70">
        <v>2</v>
      </c>
      <c r="L117" s="71">
        <f t="shared" si="18"/>
        <v>285</v>
      </c>
      <c r="M117" s="112">
        <f t="shared" si="15"/>
        <v>0.20253164556962022</v>
      </c>
      <c r="N117" s="165">
        <v>224</v>
      </c>
      <c r="O117" s="70">
        <v>1</v>
      </c>
      <c r="P117" s="71">
        <f t="shared" si="19"/>
        <v>225</v>
      </c>
      <c r="Q117" s="142">
        <f>IF(P117="","",P117/L117-1)</f>
        <v>-0.21052631578947367</v>
      </c>
    </row>
    <row r="118" spans="2:17" ht="20.25" customHeight="1" x14ac:dyDescent="0.25">
      <c r="B118" s="392" t="s">
        <v>64</v>
      </c>
      <c r="C118" s="165">
        <v>283</v>
      </c>
      <c r="D118" s="70">
        <v>4</v>
      </c>
      <c r="E118" s="166">
        <f t="shared" si="16"/>
        <v>287</v>
      </c>
      <c r="F118" s="165">
        <v>203</v>
      </c>
      <c r="G118" s="70">
        <v>5</v>
      </c>
      <c r="H118" s="71">
        <f t="shared" si="17"/>
        <v>208</v>
      </c>
      <c r="I118" s="110">
        <f t="shared" si="14"/>
        <v>-0.27526132404181181</v>
      </c>
      <c r="J118" s="165">
        <v>231</v>
      </c>
      <c r="K118" s="70">
        <v>3</v>
      </c>
      <c r="L118" s="71">
        <f t="shared" si="18"/>
        <v>234</v>
      </c>
      <c r="M118" s="112">
        <f t="shared" si="15"/>
        <v>0.125</v>
      </c>
      <c r="N118" s="165">
        <v>246</v>
      </c>
      <c r="O118" s="70">
        <v>1</v>
      </c>
      <c r="P118" s="71">
        <f t="shared" si="19"/>
        <v>247</v>
      </c>
      <c r="Q118" s="142">
        <f t="shared" ref="Q118:Q126" si="20">IF(P118="","",P118/L118-1)</f>
        <v>5.555555555555558E-2</v>
      </c>
    </row>
    <row r="119" spans="2:17" ht="20.25" customHeight="1" x14ac:dyDescent="0.25">
      <c r="B119" s="392" t="s">
        <v>65</v>
      </c>
      <c r="C119" s="165">
        <v>277</v>
      </c>
      <c r="D119" s="70">
        <v>3</v>
      </c>
      <c r="E119" s="166">
        <f t="shared" si="16"/>
        <v>280</v>
      </c>
      <c r="F119" s="165">
        <v>235</v>
      </c>
      <c r="G119" s="70">
        <v>2</v>
      </c>
      <c r="H119" s="71">
        <f t="shared" si="17"/>
        <v>237</v>
      </c>
      <c r="I119" s="110">
        <f t="shared" si="14"/>
        <v>-0.15357142857142858</v>
      </c>
      <c r="J119" s="165">
        <v>239</v>
      </c>
      <c r="K119" s="70">
        <v>5</v>
      </c>
      <c r="L119" s="71">
        <f t="shared" si="18"/>
        <v>244</v>
      </c>
      <c r="M119" s="112">
        <f t="shared" si="15"/>
        <v>2.9535864978903037E-2</v>
      </c>
      <c r="N119" s="165">
        <v>251</v>
      </c>
      <c r="O119" s="70">
        <v>2</v>
      </c>
      <c r="P119" s="71">
        <f t="shared" si="19"/>
        <v>253</v>
      </c>
      <c r="Q119" s="142">
        <f t="shared" si="20"/>
        <v>3.688524590163933E-2</v>
      </c>
    </row>
    <row r="120" spans="2:17" ht="20.25" customHeight="1" x14ac:dyDescent="0.25">
      <c r="B120" s="392" t="s">
        <v>66</v>
      </c>
      <c r="C120" s="165">
        <v>287</v>
      </c>
      <c r="D120" s="70">
        <v>4</v>
      </c>
      <c r="E120" s="166">
        <f t="shared" si="16"/>
        <v>291</v>
      </c>
      <c r="F120" s="165">
        <v>231</v>
      </c>
      <c r="G120" s="70">
        <v>6</v>
      </c>
      <c r="H120" s="71">
        <f t="shared" si="17"/>
        <v>237</v>
      </c>
      <c r="I120" s="110">
        <f t="shared" si="14"/>
        <v>-0.18556701030927836</v>
      </c>
      <c r="J120" s="165">
        <v>242</v>
      </c>
      <c r="K120" s="70">
        <v>2</v>
      </c>
      <c r="L120" s="71">
        <f t="shared" si="18"/>
        <v>244</v>
      </c>
      <c r="M120" s="112">
        <f t="shared" si="15"/>
        <v>2.9535864978903037E-2</v>
      </c>
      <c r="N120" s="165">
        <v>231</v>
      </c>
      <c r="O120" s="70">
        <v>3</v>
      </c>
      <c r="P120" s="71">
        <f t="shared" si="19"/>
        <v>234</v>
      </c>
      <c r="Q120" s="142">
        <f t="shared" si="20"/>
        <v>-4.0983606557377095E-2</v>
      </c>
    </row>
    <row r="121" spans="2:17" ht="20.25" customHeight="1" x14ac:dyDescent="0.25">
      <c r="B121" s="392" t="s">
        <v>67</v>
      </c>
      <c r="C121" s="165">
        <v>253</v>
      </c>
      <c r="D121" s="70">
        <v>2</v>
      </c>
      <c r="E121" s="166">
        <f t="shared" si="16"/>
        <v>255</v>
      </c>
      <c r="F121" s="165">
        <v>204</v>
      </c>
      <c r="G121" s="70">
        <v>1</v>
      </c>
      <c r="H121" s="71">
        <f t="shared" si="17"/>
        <v>205</v>
      </c>
      <c r="I121" s="110">
        <f t="shared" si="14"/>
        <v>-0.19607843137254899</v>
      </c>
      <c r="J121" s="165">
        <v>277</v>
      </c>
      <c r="K121" s="70">
        <v>2</v>
      </c>
      <c r="L121" s="71">
        <f t="shared" si="18"/>
        <v>279</v>
      </c>
      <c r="M121" s="112">
        <f t="shared" si="15"/>
        <v>0.36097560975609766</v>
      </c>
      <c r="N121" s="165">
        <v>247</v>
      </c>
      <c r="O121" s="70">
        <v>1</v>
      </c>
      <c r="P121" s="71">
        <f t="shared" si="19"/>
        <v>248</v>
      </c>
      <c r="Q121" s="142">
        <f t="shared" si="20"/>
        <v>-0.11111111111111116</v>
      </c>
    </row>
    <row r="122" spans="2:17" ht="20.25" customHeight="1" x14ac:dyDescent="0.25">
      <c r="B122" s="392" t="s">
        <v>68</v>
      </c>
      <c r="C122" s="165">
        <v>170</v>
      </c>
      <c r="D122" s="70">
        <v>3</v>
      </c>
      <c r="E122" s="166">
        <f t="shared" si="16"/>
        <v>173</v>
      </c>
      <c r="F122" s="165">
        <v>178</v>
      </c>
      <c r="G122" s="70">
        <v>3</v>
      </c>
      <c r="H122" s="71">
        <f t="shared" si="17"/>
        <v>181</v>
      </c>
      <c r="I122" s="110">
        <f t="shared" si="14"/>
        <v>4.6242774566473965E-2</v>
      </c>
      <c r="J122" s="165">
        <v>157</v>
      </c>
      <c r="K122" s="70">
        <v>4</v>
      </c>
      <c r="L122" s="71">
        <f t="shared" si="18"/>
        <v>161</v>
      </c>
      <c r="M122" s="112">
        <f t="shared" si="15"/>
        <v>-0.11049723756906082</v>
      </c>
      <c r="N122" s="165">
        <v>144</v>
      </c>
      <c r="O122" s="70">
        <v>1</v>
      </c>
      <c r="P122" s="71">
        <f t="shared" si="19"/>
        <v>145</v>
      </c>
      <c r="Q122" s="142">
        <f t="shared" si="20"/>
        <v>-9.9378881987577605E-2</v>
      </c>
    </row>
    <row r="123" spans="2:17" ht="20.25" customHeight="1" x14ac:dyDescent="0.25">
      <c r="B123" s="392" t="s">
        <v>69</v>
      </c>
      <c r="C123" s="165">
        <v>230</v>
      </c>
      <c r="D123" s="70">
        <v>2</v>
      </c>
      <c r="E123" s="166">
        <f t="shared" si="16"/>
        <v>232</v>
      </c>
      <c r="F123" s="165">
        <v>191</v>
      </c>
      <c r="G123" s="70">
        <v>3</v>
      </c>
      <c r="H123" s="71">
        <f t="shared" si="17"/>
        <v>194</v>
      </c>
      <c r="I123" s="110">
        <f t="shared" si="14"/>
        <v>-0.16379310344827591</v>
      </c>
      <c r="J123" s="165">
        <v>224</v>
      </c>
      <c r="K123" s="70">
        <v>2</v>
      </c>
      <c r="L123" s="71">
        <f t="shared" si="18"/>
        <v>226</v>
      </c>
      <c r="M123" s="112">
        <f t="shared" si="15"/>
        <v>0.1649484536082475</v>
      </c>
      <c r="N123" s="165">
        <v>216</v>
      </c>
      <c r="O123" s="70">
        <v>0</v>
      </c>
      <c r="P123" s="71">
        <f t="shared" si="19"/>
        <v>216</v>
      </c>
      <c r="Q123" s="142">
        <f t="shared" si="20"/>
        <v>-4.4247787610619427E-2</v>
      </c>
    </row>
    <row r="124" spans="2:17" ht="20.25" customHeight="1" x14ac:dyDescent="0.25">
      <c r="B124" s="392" t="s">
        <v>70</v>
      </c>
      <c r="C124" s="165">
        <v>260</v>
      </c>
      <c r="D124" s="70">
        <v>5</v>
      </c>
      <c r="E124" s="166">
        <f t="shared" si="16"/>
        <v>265</v>
      </c>
      <c r="F124" s="165">
        <v>235</v>
      </c>
      <c r="G124" s="70">
        <v>2</v>
      </c>
      <c r="H124" s="71">
        <f t="shared" si="17"/>
        <v>237</v>
      </c>
      <c r="I124" s="110">
        <f t="shared" si="14"/>
        <v>-0.10566037735849054</v>
      </c>
      <c r="J124" s="165">
        <v>216</v>
      </c>
      <c r="K124" s="70">
        <v>7</v>
      </c>
      <c r="L124" s="71">
        <f t="shared" si="18"/>
        <v>223</v>
      </c>
      <c r="M124" s="112">
        <f t="shared" si="15"/>
        <v>-5.9071729957805852E-2</v>
      </c>
      <c r="N124" s="165">
        <v>233</v>
      </c>
      <c r="O124" s="70">
        <v>3</v>
      </c>
      <c r="P124" s="71">
        <f t="shared" si="19"/>
        <v>236</v>
      </c>
      <c r="Q124" s="142">
        <f t="shared" si="20"/>
        <v>5.8295964125560484E-2</v>
      </c>
    </row>
    <row r="125" spans="2:17" ht="20.25" customHeight="1" x14ac:dyDescent="0.25">
      <c r="B125" s="392" t="s">
        <v>71</v>
      </c>
      <c r="C125" s="165">
        <v>269</v>
      </c>
      <c r="D125" s="70">
        <v>3</v>
      </c>
      <c r="E125" s="166">
        <f t="shared" si="16"/>
        <v>272</v>
      </c>
      <c r="F125" s="165">
        <v>253</v>
      </c>
      <c r="G125" s="70">
        <v>3</v>
      </c>
      <c r="H125" s="71">
        <f t="shared" si="17"/>
        <v>256</v>
      </c>
      <c r="I125" s="110">
        <f t="shared" si="14"/>
        <v>-5.8823529411764719E-2</v>
      </c>
      <c r="J125" s="165">
        <v>238</v>
      </c>
      <c r="K125" s="70">
        <v>5</v>
      </c>
      <c r="L125" s="71">
        <f t="shared" si="18"/>
        <v>243</v>
      </c>
      <c r="M125" s="112">
        <f t="shared" si="15"/>
        <v>-5.078125E-2</v>
      </c>
      <c r="N125" s="165">
        <v>231</v>
      </c>
      <c r="O125" s="70">
        <v>13</v>
      </c>
      <c r="P125" s="71">
        <f t="shared" si="19"/>
        <v>244</v>
      </c>
      <c r="Q125" s="142">
        <f t="shared" si="20"/>
        <v>4.115226337448652E-3</v>
      </c>
    </row>
    <row r="126" spans="2:17" ht="20.25" customHeight="1" thickBot="1" x14ac:dyDescent="0.3">
      <c r="B126" s="393" t="s">
        <v>72</v>
      </c>
      <c r="C126" s="170">
        <v>230</v>
      </c>
      <c r="D126" s="72">
        <v>1</v>
      </c>
      <c r="E126" s="166">
        <f t="shared" si="16"/>
        <v>231</v>
      </c>
      <c r="F126" s="167">
        <v>211</v>
      </c>
      <c r="G126" s="122">
        <v>4</v>
      </c>
      <c r="H126" s="123">
        <f t="shared" si="17"/>
        <v>215</v>
      </c>
      <c r="I126" s="115">
        <f t="shared" si="14"/>
        <v>-6.926406926406925E-2</v>
      </c>
      <c r="J126" s="167">
        <v>240</v>
      </c>
      <c r="K126" s="122">
        <v>2</v>
      </c>
      <c r="L126" s="123">
        <f t="shared" si="18"/>
        <v>242</v>
      </c>
      <c r="M126" s="119">
        <f t="shared" si="15"/>
        <v>0.12558139534883717</v>
      </c>
      <c r="N126" s="167">
        <v>206</v>
      </c>
      <c r="O126" s="122">
        <v>2</v>
      </c>
      <c r="P126" s="71">
        <f t="shared" si="19"/>
        <v>208</v>
      </c>
      <c r="Q126" s="142">
        <f t="shared" si="20"/>
        <v>-0.14049586776859502</v>
      </c>
    </row>
    <row r="127" spans="2:17" ht="24.75" customHeight="1" thickBot="1" x14ac:dyDescent="0.3">
      <c r="B127" s="394" t="s">
        <v>115</v>
      </c>
      <c r="C127" s="124">
        <f t="shared" ref="C127:H127" si="21">SUM(C115:C126)</f>
        <v>3059</v>
      </c>
      <c r="D127" s="125">
        <f t="shared" si="21"/>
        <v>32</v>
      </c>
      <c r="E127" s="174">
        <f>SUM(E115:E126)</f>
        <v>3091</v>
      </c>
      <c r="F127" s="124">
        <f t="shared" si="21"/>
        <v>2596</v>
      </c>
      <c r="G127" s="125">
        <f t="shared" si="21"/>
        <v>39</v>
      </c>
      <c r="H127" s="173">
        <f t="shared" si="21"/>
        <v>2635</v>
      </c>
      <c r="I127" s="114">
        <f t="shared" si="14"/>
        <v>-0.14752507279197669</v>
      </c>
      <c r="J127" s="124">
        <f>SUM(J115:J126)</f>
        <v>2771</v>
      </c>
      <c r="K127" s="125">
        <f>SUM(K115:K126)</f>
        <v>36</v>
      </c>
      <c r="L127" s="172">
        <f>SUM(L115:L126)</f>
        <v>2807</v>
      </c>
      <c r="M127" s="114">
        <f t="shared" si="15"/>
        <v>6.5275142314990431E-2</v>
      </c>
      <c r="N127" s="124">
        <f>SUM(N115:N126)</f>
        <v>2673</v>
      </c>
      <c r="O127" s="125">
        <f>SUM(O115:O126)</f>
        <v>31</v>
      </c>
      <c r="P127" s="172">
        <f>IF(N127=0,"",SUM(P115:P126))</f>
        <v>2704</v>
      </c>
      <c r="Q127" s="145">
        <f>IF(P127="","",P127/SUMIF(N115:N126,"&lt;&gt;"&amp;"",L115:L126)-1)</f>
        <v>-3.6693979337370841E-2</v>
      </c>
    </row>
    <row r="128" spans="2:17" ht="23.25" customHeight="1" x14ac:dyDescent="0.25">
      <c r="B128" s="42"/>
    </row>
    <row r="129" spans="2:2" ht="21" customHeight="1" x14ac:dyDescent="0.25">
      <c r="B129" s="42" t="s">
        <v>85</v>
      </c>
    </row>
    <row r="130" spans="2:2" ht="12" customHeight="1" x14ac:dyDescent="0.25"/>
    <row r="131" spans="2:2" ht="50.25" customHeight="1" x14ac:dyDescent="0.25"/>
    <row r="157" spans="2:17" ht="21.75" customHeight="1" x14ac:dyDescent="0.25">
      <c r="B157" s="759" t="s">
        <v>132</v>
      </c>
      <c r="C157" s="759"/>
      <c r="D157" s="759"/>
      <c r="E157" s="759"/>
      <c r="F157" s="759"/>
      <c r="G157" s="759"/>
      <c r="H157" s="759"/>
      <c r="I157" s="759"/>
      <c r="J157" s="759"/>
      <c r="K157" s="759"/>
      <c r="L157" s="759"/>
      <c r="M157" s="759"/>
      <c r="N157" s="759"/>
      <c r="O157" s="759"/>
      <c r="P157" s="759"/>
      <c r="Q157" s="759"/>
    </row>
    <row r="158" spans="2:17" ht="15.75" customHeight="1" thickBot="1" x14ac:dyDescent="0.3"/>
    <row r="159" spans="2:17" ht="21.75" customHeight="1" x14ac:dyDescent="0.25">
      <c r="B159" s="37"/>
      <c r="C159" s="760" t="s">
        <v>33</v>
      </c>
      <c r="D159" s="761"/>
      <c r="E159" s="762"/>
      <c r="F159" s="763" t="s">
        <v>34</v>
      </c>
      <c r="G159" s="764"/>
      <c r="H159" s="764"/>
      <c r="I159" s="764"/>
      <c r="J159" s="765" t="s">
        <v>58</v>
      </c>
      <c r="K159" s="766"/>
      <c r="L159" s="766"/>
      <c r="M159" s="767"/>
      <c r="N159" s="763" t="s">
        <v>264</v>
      </c>
      <c r="O159" s="764"/>
      <c r="P159" s="764"/>
      <c r="Q159" s="768"/>
    </row>
    <row r="160" spans="2:17" ht="34.5" thickBot="1" x14ac:dyDescent="0.3">
      <c r="B160" s="38"/>
      <c r="C160" s="163" t="s">
        <v>81</v>
      </c>
      <c r="D160" s="39" t="s">
        <v>116</v>
      </c>
      <c r="E160" s="295" t="s">
        <v>36</v>
      </c>
      <c r="F160" s="215" t="s">
        <v>81</v>
      </c>
      <c r="G160" s="216" t="s">
        <v>116</v>
      </c>
      <c r="H160" s="216" t="s">
        <v>36</v>
      </c>
      <c r="I160" s="217" t="s">
        <v>77</v>
      </c>
      <c r="J160" s="215" t="s">
        <v>81</v>
      </c>
      <c r="K160" s="216" t="s">
        <v>116</v>
      </c>
      <c r="L160" s="216" t="s">
        <v>36</v>
      </c>
      <c r="M160" s="217" t="s">
        <v>77</v>
      </c>
      <c r="N160" s="215" t="s">
        <v>81</v>
      </c>
      <c r="O160" s="216" t="s">
        <v>116</v>
      </c>
      <c r="P160" s="216" t="s">
        <v>36</v>
      </c>
      <c r="Q160" s="217" t="s">
        <v>79</v>
      </c>
    </row>
    <row r="161" spans="2:17" ht="17.25" customHeight="1" x14ac:dyDescent="0.25">
      <c r="B161" s="391" t="s">
        <v>61</v>
      </c>
      <c r="C161" s="165">
        <v>451</v>
      </c>
      <c r="D161" s="70">
        <v>4</v>
      </c>
      <c r="E161" s="166">
        <f>C161+D161</f>
        <v>455</v>
      </c>
      <c r="F161" s="165">
        <v>328</v>
      </c>
      <c r="G161" s="70">
        <v>4</v>
      </c>
      <c r="H161" s="71">
        <f>F161+G161</f>
        <v>332</v>
      </c>
      <c r="I161" s="110">
        <f t="shared" ref="I161:I173" si="22">+H161/E161-1</f>
        <v>-0.27032967032967037</v>
      </c>
      <c r="J161" s="165">
        <v>251</v>
      </c>
      <c r="K161" s="70">
        <v>4</v>
      </c>
      <c r="L161" s="71">
        <f>J161+K161</f>
        <v>255</v>
      </c>
      <c r="M161" s="112">
        <f t="shared" ref="M161:M173" si="23">+L161/H161-1</f>
        <v>-0.23192771084337349</v>
      </c>
      <c r="N161" s="165">
        <v>272</v>
      </c>
      <c r="O161" s="70">
        <v>4</v>
      </c>
      <c r="P161" s="71">
        <f>N161+O161</f>
        <v>276</v>
      </c>
      <c r="Q161" s="112">
        <f>+P161/L161-1</f>
        <v>8.2352941176470518E-2</v>
      </c>
    </row>
    <row r="162" spans="2:17" ht="17.25" customHeight="1" x14ac:dyDescent="0.25">
      <c r="B162" s="392" t="s">
        <v>62</v>
      </c>
      <c r="C162" s="165">
        <v>269</v>
      </c>
      <c r="D162" s="70">
        <v>4</v>
      </c>
      <c r="E162" s="166">
        <f t="shared" ref="E162:E173" si="24">C162+D162</f>
        <v>273</v>
      </c>
      <c r="F162" s="165">
        <v>268</v>
      </c>
      <c r="G162" s="70">
        <v>6</v>
      </c>
      <c r="H162" s="71">
        <f t="shared" ref="H162:H173" si="25">F162+G162</f>
        <v>274</v>
      </c>
      <c r="I162" s="110">
        <f t="shared" si="22"/>
        <v>3.66300366300365E-3</v>
      </c>
      <c r="J162" s="165">
        <v>185</v>
      </c>
      <c r="K162" s="70">
        <v>0</v>
      </c>
      <c r="L162" s="71">
        <f t="shared" ref="L162:L173" si="26">J162+K162</f>
        <v>185</v>
      </c>
      <c r="M162" s="112">
        <f t="shared" si="23"/>
        <v>-0.32481751824817517</v>
      </c>
      <c r="N162" s="165">
        <v>240</v>
      </c>
      <c r="O162" s="70">
        <v>2</v>
      </c>
      <c r="P162" s="71">
        <f t="shared" ref="P162:P172" si="27">IF(N162="","",N162+O162)</f>
        <v>242</v>
      </c>
      <c r="Q162" s="112">
        <f t="shared" ref="Q162:Q172" si="28">IF(P162="","",P162/L162-1)</f>
        <v>0.30810810810810807</v>
      </c>
    </row>
    <row r="163" spans="2:17" ht="17.25" customHeight="1" x14ac:dyDescent="0.25">
      <c r="B163" s="392" t="s">
        <v>63</v>
      </c>
      <c r="C163" s="165">
        <v>128</v>
      </c>
      <c r="D163" s="70">
        <v>4</v>
      </c>
      <c r="E163" s="166">
        <f t="shared" si="24"/>
        <v>132</v>
      </c>
      <c r="F163" s="165">
        <v>159</v>
      </c>
      <c r="G163" s="70">
        <v>0</v>
      </c>
      <c r="H163" s="71">
        <f t="shared" si="25"/>
        <v>159</v>
      </c>
      <c r="I163" s="110">
        <f t="shared" si="22"/>
        <v>0.20454545454545459</v>
      </c>
      <c r="J163" s="165">
        <v>104</v>
      </c>
      <c r="K163" s="70">
        <v>1</v>
      </c>
      <c r="L163" s="71">
        <f t="shared" si="26"/>
        <v>105</v>
      </c>
      <c r="M163" s="112">
        <f t="shared" si="23"/>
        <v>-0.339622641509434</v>
      </c>
      <c r="N163" s="165">
        <v>157</v>
      </c>
      <c r="O163" s="70">
        <v>2</v>
      </c>
      <c r="P163" s="71">
        <f t="shared" si="27"/>
        <v>159</v>
      </c>
      <c r="Q163" s="112">
        <f t="shared" si="28"/>
        <v>0.51428571428571423</v>
      </c>
    </row>
    <row r="164" spans="2:17" ht="17.25" customHeight="1" x14ac:dyDescent="0.25">
      <c r="B164" s="392" t="s">
        <v>64</v>
      </c>
      <c r="C164" s="165">
        <v>316</v>
      </c>
      <c r="D164" s="70">
        <v>3</v>
      </c>
      <c r="E164" s="166">
        <f t="shared" si="24"/>
        <v>319</v>
      </c>
      <c r="F164" s="165">
        <v>211</v>
      </c>
      <c r="G164" s="70">
        <v>3</v>
      </c>
      <c r="H164" s="71">
        <f t="shared" si="25"/>
        <v>214</v>
      </c>
      <c r="I164" s="110">
        <f t="shared" si="22"/>
        <v>-0.32915360501567403</v>
      </c>
      <c r="J164" s="165">
        <v>191</v>
      </c>
      <c r="K164" s="70">
        <v>5</v>
      </c>
      <c r="L164" s="71">
        <f t="shared" si="26"/>
        <v>196</v>
      </c>
      <c r="M164" s="112">
        <f t="shared" si="23"/>
        <v>-8.411214953271029E-2</v>
      </c>
      <c r="N164" s="165">
        <v>257</v>
      </c>
      <c r="O164" s="70">
        <v>1</v>
      </c>
      <c r="P164" s="71">
        <f t="shared" si="27"/>
        <v>258</v>
      </c>
      <c r="Q164" s="112">
        <f t="shared" si="28"/>
        <v>0.31632653061224492</v>
      </c>
    </row>
    <row r="165" spans="2:17" ht="17.25" customHeight="1" x14ac:dyDescent="0.25">
      <c r="B165" s="392" t="s">
        <v>65</v>
      </c>
      <c r="C165" s="165">
        <v>232</v>
      </c>
      <c r="D165" s="70">
        <v>2</v>
      </c>
      <c r="E165" s="166">
        <f t="shared" si="24"/>
        <v>234</v>
      </c>
      <c r="F165" s="165">
        <v>236</v>
      </c>
      <c r="G165" s="70">
        <v>3</v>
      </c>
      <c r="H165" s="71">
        <f t="shared" si="25"/>
        <v>239</v>
      </c>
      <c r="I165" s="110">
        <f t="shared" si="22"/>
        <v>2.1367521367521292E-2</v>
      </c>
      <c r="J165" s="165">
        <v>199</v>
      </c>
      <c r="K165" s="70">
        <v>3</v>
      </c>
      <c r="L165" s="71">
        <f t="shared" si="26"/>
        <v>202</v>
      </c>
      <c r="M165" s="112">
        <f t="shared" si="23"/>
        <v>-0.15481171548117156</v>
      </c>
      <c r="N165" s="165">
        <v>254</v>
      </c>
      <c r="O165" s="70">
        <v>6</v>
      </c>
      <c r="P165" s="71">
        <f t="shared" si="27"/>
        <v>260</v>
      </c>
      <c r="Q165" s="112">
        <f t="shared" si="28"/>
        <v>0.28712871287128716</v>
      </c>
    </row>
    <row r="166" spans="2:17" ht="17.25" customHeight="1" x14ac:dyDescent="0.25">
      <c r="B166" s="392" t="s">
        <v>66</v>
      </c>
      <c r="C166" s="165">
        <v>284</v>
      </c>
      <c r="D166" s="70">
        <v>1</v>
      </c>
      <c r="E166" s="166">
        <f t="shared" si="24"/>
        <v>285</v>
      </c>
      <c r="F166" s="165">
        <v>238</v>
      </c>
      <c r="G166" s="70">
        <v>4</v>
      </c>
      <c r="H166" s="71">
        <f t="shared" si="25"/>
        <v>242</v>
      </c>
      <c r="I166" s="110">
        <f t="shared" si="22"/>
        <v>-0.15087719298245617</v>
      </c>
      <c r="J166" s="165">
        <v>214</v>
      </c>
      <c r="K166" s="70">
        <v>1</v>
      </c>
      <c r="L166" s="71">
        <f t="shared" si="26"/>
        <v>215</v>
      </c>
      <c r="M166" s="112">
        <f t="shared" si="23"/>
        <v>-0.11157024793388426</v>
      </c>
      <c r="N166" s="165">
        <v>175</v>
      </c>
      <c r="O166" s="70">
        <v>4</v>
      </c>
      <c r="P166" s="71">
        <f t="shared" si="27"/>
        <v>179</v>
      </c>
      <c r="Q166" s="112">
        <f t="shared" si="28"/>
        <v>-0.16744186046511633</v>
      </c>
    </row>
    <row r="167" spans="2:17" ht="17.25" customHeight="1" x14ac:dyDescent="0.25">
      <c r="B167" s="392" t="s">
        <v>67</v>
      </c>
      <c r="C167" s="165">
        <v>210</v>
      </c>
      <c r="D167" s="70">
        <v>1</v>
      </c>
      <c r="E167" s="166">
        <f t="shared" si="24"/>
        <v>211</v>
      </c>
      <c r="F167" s="165">
        <v>142</v>
      </c>
      <c r="G167" s="70">
        <v>4</v>
      </c>
      <c r="H167" s="71">
        <f t="shared" si="25"/>
        <v>146</v>
      </c>
      <c r="I167" s="110">
        <f t="shared" si="22"/>
        <v>-0.30805687203791465</v>
      </c>
      <c r="J167" s="165">
        <v>114</v>
      </c>
      <c r="K167" s="70">
        <v>0</v>
      </c>
      <c r="L167" s="71">
        <f t="shared" si="26"/>
        <v>114</v>
      </c>
      <c r="M167" s="112">
        <f t="shared" si="23"/>
        <v>-0.21917808219178081</v>
      </c>
      <c r="N167" s="165">
        <v>246</v>
      </c>
      <c r="O167" s="70">
        <v>1</v>
      </c>
      <c r="P167" s="71">
        <f t="shared" si="27"/>
        <v>247</v>
      </c>
      <c r="Q167" s="112">
        <f t="shared" si="28"/>
        <v>1.1666666666666665</v>
      </c>
    </row>
    <row r="168" spans="2:17" ht="17.25" customHeight="1" x14ac:dyDescent="0.25">
      <c r="B168" s="392" t="s">
        <v>68</v>
      </c>
      <c r="C168" s="165">
        <v>124</v>
      </c>
      <c r="D168" s="70">
        <v>2</v>
      </c>
      <c r="E168" s="166">
        <f t="shared" si="24"/>
        <v>126</v>
      </c>
      <c r="F168" s="165">
        <v>244</v>
      </c>
      <c r="G168" s="70">
        <v>7</v>
      </c>
      <c r="H168" s="71">
        <f t="shared" si="25"/>
        <v>251</v>
      </c>
      <c r="I168" s="110">
        <f t="shared" si="22"/>
        <v>0.99206349206349209</v>
      </c>
      <c r="J168" s="165">
        <v>339</v>
      </c>
      <c r="K168" s="70">
        <v>3</v>
      </c>
      <c r="L168" s="71">
        <f t="shared" si="26"/>
        <v>342</v>
      </c>
      <c r="M168" s="112">
        <f t="shared" si="23"/>
        <v>0.36254980079681265</v>
      </c>
      <c r="N168" s="165">
        <v>181</v>
      </c>
      <c r="O168" s="70">
        <v>0</v>
      </c>
      <c r="P168" s="71">
        <f t="shared" si="27"/>
        <v>181</v>
      </c>
      <c r="Q168" s="112">
        <f t="shared" si="28"/>
        <v>-0.4707602339181286</v>
      </c>
    </row>
    <row r="169" spans="2:17" ht="17.25" customHeight="1" x14ac:dyDescent="0.25">
      <c r="B169" s="392" t="s">
        <v>69</v>
      </c>
      <c r="C169" s="165">
        <v>383</v>
      </c>
      <c r="D169" s="70">
        <v>2</v>
      </c>
      <c r="E169" s="166">
        <f t="shared" si="24"/>
        <v>385</v>
      </c>
      <c r="F169" s="165">
        <v>139</v>
      </c>
      <c r="G169" s="70">
        <v>1</v>
      </c>
      <c r="H169" s="71">
        <f t="shared" si="25"/>
        <v>140</v>
      </c>
      <c r="I169" s="110">
        <f t="shared" si="22"/>
        <v>-0.63636363636363635</v>
      </c>
      <c r="J169" s="165">
        <v>221</v>
      </c>
      <c r="K169" s="70">
        <v>2</v>
      </c>
      <c r="L169" s="71">
        <f t="shared" si="26"/>
        <v>223</v>
      </c>
      <c r="M169" s="112">
        <f t="shared" si="23"/>
        <v>0.59285714285714275</v>
      </c>
      <c r="N169" s="165">
        <v>188</v>
      </c>
      <c r="O169" s="70">
        <v>1</v>
      </c>
      <c r="P169" s="71">
        <f t="shared" si="27"/>
        <v>189</v>
      </c>
      <c r="Q169" s="112">
        <f t="shared" si="28"/>
        <v>-0.15246636771300448</v>
      </c>
    </row>
    <row r="170" spans="2:17" ht="17.25" customHeight="1" x14ac:dyDescent="0.25">
      <c r="B170" s="392" t="s">
        <v>70</v>
      </c>
      <c r="C170" s="165">
        <v>577</v>
      </c>
      <c r="D170" s="70">
        <v>6</v>
      </c>
      <c r="E170" s="166">
        <f t="shared" si="24"/>
        <v>583</v>
      </c>
      <c r="F170" s="165">
        <v>100</v>
      </c>
      <c r="G170" s="70">
        <v>4</v>
      </c>
      <c r="H170" s="71">
        <f t="shared" si="25"/>
        <v>104</v>
      </c>
      <c r="I170" s="110">
        <f t="shared" si="22"/>
        <v>-0.82161234991423671</v>
      </c>
      <c r="J170" s="165">
        <v>130</v>
      </c>
      <c r="K170" s="70">
        <v>3</v>
      </c>
      <c r="L170" s="71">
        <f t="shared" si="26"/>
        <v>133</v>
      </c>
      <c r="M170" s="112">
        <f t="shared" si="23"/>
        <v>0.27884615384615374</v>
      </c>
      <c r="N170" s="165">
        <v>151</v>
      </c>
      <c r="O170" s="70">
        <v>1</v>
      </c>
      <c r="P170" s="71">
        <f t="shared" si="27"/>
        <v>152</v>
      </c>
      <c r="Q170" s="112">
        <f t="shared" si="28"/>
        <v>0.14285714285714279</v>
      </c>
    </row>
    <row r="171" spans="2:17" ht="17.25" customHeight="1" x14ac:dyDescent="0.25">
      <c r="B171" s="392" t="s">
        <v>71</v>
      </c>
      <c r="C171" s="165">
        <v>125</v>
      </c>
      <c r="D171" s="70">
        <v>0</v>
      </c>
      <c r="E171" s="166">
        <f t="shared" si="24"/>
        <v>125</v>
      </c>
      <c r="F171" s="165">
        <v>68</v>
      </c>
      <c r="G171" s="70">
        <v>1</v>
      </c>
      <c r="H171" s="71">
        <f t="shared" si="25"/>
        <v>69</v>
      </c>
      <c r="I171" s="110">
        <f t="shared" si="22"/>
        <v>-0.44799999999999995</v>
      </c>
      <c r="J171" s="165">
        <v>48</v>
      </c>
      <c r="K171" s="70">
        <v>1</v>
      </c>
      <c r="L171" s="71">
        <f t="shared" si="26"/>
        <v>49</v>
      </c>
      <c r="M171" s="112">
        <f t="shared" si="23"/>
        <v>-0.28985507246376807</v>
      </c>
      <c r="N171" s="165">
        <v>83</v>
      </c>
      <c r="O171" s="70">
        <v>2</v>
      </c>
      <c r="P171" s="71">
        <f t="shared" si="27"/>
        <v>85</v>
      </c>
      <c r="Q171" s="112">
        <f t="shared" si="28"/>
        <v>0.73469387755102034</v>
      </c>
    </row>
    <row r="172" spans="2:17" ht="17.25" customHeight="1" thickBot="1" x14ac:dyDescent="0.3">
      <c r="B172" s="393" t="s">
        <v>72</v>
      </c>
      <c r="C172" s="167">
        <v>189</v>
      </c>
      <c r="D172" s="122">
        <v>3</v>
      </c>
      <c r="E172" s="168">
        <f t="shared" si="24"/>
        <v>192</v>
      </c>
      <c r="F172" s="167">
        <v>127</v>
      </c>
      <c r="G172" s="122">
        <v>0</v>
      </c>
      <c r="H172" s="123">
        <f t="shared" si="25"/>
        <v>127</v>
      </c>
      <c r="I172" s="115">
        <f t="shared" si="22"/>
        <v>-0.33854166666666663</v>
      </c>
      <c r="J172" s="167">
        <v>66</v>
      </c>
      <c r="K172" s="122">
        <v>2</v>
      </c>
      <c r="L172" s="123">
        <f t="shared" si="26"/>
        <v>68</v>
      </c>
      <c r="M172" s="119">
        <f t="shared" si="23"/>
        <v>-0.46456692913385822</v>
      </c>
      <c r="N172" s="167">
        <v>110</v>
      </c>
      <c r="O172" s="122">
        <v>1</v>
      </c>
      <c r="P172" s="71">
        <f t="shared" si="27"/>
        <v>111</v>
      </c>
      <c r="Q172" s="119">
        <f t="shared" si="28"/>
        <v>0.63235294117647056</v>
      </c>
    </row>
    <row r="173" spans="2:17" ht="20.25" customHeight="1" thickBot="1" x14ac:dyDescent="0.3">
      <c r="B173" s="394" t="s">
        <v>115</v>
      </c>
      <c r="C173" s="146">
        <v>3288</v>
      </c>
      <c r="D173" s="147">
        <v>32</v>
      </c>
      <c r="E173" s="282">
        <f t="shared" si="24"/>
        <v>3320</v>
      </c>
      <c r="F173" s="124">
        <v>2260</v>
      </c>
      <c r="G173" s="125">
        <v>37</v>
      </c>
      <c r="H173" s="283">
        <f t="shared" si="25"/>
        <v>2297</v>
      </c>
      <c r="I173" s="120">
        <f t="shared" si="22"/>
        <v>-0.30813253012048192</v>
      </c>
      <c r="J173" s="124">
        <v>2062</v>
      </c>
      <c r="K173" s="125">
        <v>25</v>
      </c>
      <c r="L173" s="283">
        <f t="shared" si="26"/>
        <v>2087</v>
      </c>
      <c r="M173" s="114">
        <f t="shared" si="23"/>
        <v>-9.1423595994775786E-2</v>
      </c>
      <c r="N173" s="175">
        <f>SUM(N161:N172)</f>
        <v>2314</v>
      </c>
      <c r="O173" s="176">
        <f>SUM(O161:O172)</f>
        <v>25</v>
      </c>
      <c r="P173" s="284">
        <f>IF(N173=0,"",SUM(P161:P172))</f>
        <v>2339</v>
      </c>
      <c r="Q173" s="145">
        <f>IF(P173="","",P173/SUMIF(N161:N172,"&lt;&gt;"&amp;"",L161:L172)-1)</f>
        <v>0.12074748442740768</v>
      </c>
    </row>
    <row r="174" spans="2:17" ht="19.5" customHeight="1" x14ac:dyDescent="0.25">
      <c r="B174" s="42"/>
    </row>
    <row r="175" spans="2:17" ht="16.5" customHeight="1" x14ac:dyDescent="0.25">
      <c r="B175" s="42" t="s">
        <v>85</v>
      </c>
    </row>
    <row r="176" spans="2:17" ht="13.5" customHeight="1" x14ac:dyDescent="0.25">
      <c r="B176" s="42"/>
    </row>
    <row r="177" spans="2:11" ht="16.5" customHeight="1" x14ac:dyDescent="0.25">
      <c r="B177" s="42"/>
    </row>
    <row r="182" spans="2:11" x14ac:dyDescent="0.25">
      <c r="I182" s="453" t="s">
        <v>210</v>
      </c>
      <c r="J182" s="452" t="s">
        <v>186</v>
      </c>
      <c r="K182" s="17">
        <v>2339</v>
      </c>
    </row>
    <row r="183" spans="2:11" x14ac:dyDescent="0.25">
      <c r="I183" s="453" t="s">
        <v>189</v>
      </c>
      <c r="J183" s="452" t="s">
        <v>188</v>
      </c>
      <c r="K183" s="17">
        <v>257</v>
      </c>
    </row>
    <row r="184" spans="2:11" x14ac:dyDescent="0.25">
      <c r="I184" s="451">
        <v>30</v>
      </c>
      <c r="J184" s="452" t="s">
        <v>185</v>
      </c>
      <c r="K184" s="17">
        <v>69</v>
      </c>
    </row>
    <row r="185" spans="2:11" ht="15.75" thickBot="1" x14ac:dyDescent="0.3">
      <c r="I185" s="453" t="s">
        <v>211</v>
      </c>
      <c r="J185" s="452" t="s">
        <v>196</v>
      </c>
      <c r="K185" s="17">
        <v>40</v>
      </c>
    </row>
    <row r="186" spans="2:11" ht="15.75" thickTop="1" x14ac:dyDescent="0.25">
      <c r="I186" s="355">
        <v>180</v>
      </c>
      <c r="J186" t="s">
        <v>187</v>
      </c>
      <c r="K186" s="17">
        <v>11</v>
      </c>
    </row>
    <row r="193" spans="19:19" ht="20.25" customHeight="1" x14ac:dyDescent="0.25"/>
    <row r="197" spans="19:19" x14ac:dyDescent="0.25">
      <c r="S197" s="454"/>
    </row>
    <row r="198" spans="19:19" x14ac:dyDescent="0.25">
      <c r="S198" s="454"/>
    </row>
    <row r="199" spans="19:19" x14ac:dyDescent="0.25">
      <c r="S199" s="454"/>
    </row>
    <row r="200" spans="19:19" x14ac:dyDescent="0.25">
      <c r="S200" s="454"/>
    </row>
    <row r="201" spans="19:19" x14ac:dyDescent="0.25">
      <c r="S201" s="454"/>
    </row>
    <row r="202" spans="19:19" x14ac:dyDescent="0.25">
      <c r="S202" s="454"/>
    </row>
    <row r="203" spans="19:19" x14ac:dyDescent="0.25">
      <c r="S203" s="454"/>
    </row>
    <row r="204" spans="19:19" x14ac:dyDescent="0.25">
      <c r="S204" s="454"/>
    </row>
    <row r="205" spans="19:19" x14ac:dyDescent="0.25">
      <c r="S205" s="454"/>
    </row>
    <row r="229" spans="2:2" x14ac:dyDescent="0.25">
      <c r="B229" s="42"/>
    </row>
  </sheetData>
  <mergeCells count="20">
    <mergeCell ref="B157:Q157"/>
    <mergeCell ref="C159:E159"/>
    <mergeCell ref="F159:I159"/>
    <mergeCell ref="J159:M159"/>
    <mergeCell ref="N159:Q159"/>
    <mergeCell ref="C113:E113"/>
    <mergeCell ref="F113:I113"/>
    <mergeCell ref="J113:M113"/>
    <mergeCell ref="N113:Q113"/>
    <mergeCell ref="B109:Q110"/>
    <mergeCell ref="B51:Q51"/>
    <mergeCell ref="C53:E53"/>
    <mergeCell ref="F53:I53"/>
    <mergeCell ref="J53:M53"/>
    <mergeCell ref="N53:Q53"/>
    <mergeCell ref="B4:Q5"/>
    <mergeCell ref="C7:E7"/>
    <mergeCell ref="F7:I7"/>
    <mergeCell ref="J7:M7"/>
    <mergeCell ref="N7:Q7"/>
  </mergeCells>
  <conditionalFormatting sqref="I127">
    <cfRule type="cellIs" dxfId="82" priority="21" operator="lessThan">
      <formula>0</formula>
    </cfRule>
  </conditionalFormatting>
  <conditionalFormatting sqref="M127">
    <cfRule type="cellIs" dxfId="81" priority="20" operator="lessThan">
      <formula>0</formula>
    </cfRule>
  </conditionalFormatting>
  <conditionalFormatting sqref="Q116:Q126">
    <cfRule type="cellIs" dxfId="80" priority="19" operator="lessThan">
      <formula>0</formula>
    </cfRule>
  </conditionalFormatting>
  <conditionalFormatting sqref="Q9:Q21">
    <cfRule type="cellIs" dxfId="79" priority="16" operator="lessThan">
      <formula>0</formula>
    </cfRule>
  </conditionalFormatting>
  <conditionalFormatting sqref="M9:M20">
    <cfRule type="cellIs" dxfId="78" priority="17" operator="lessThan">
      <formula>0</formula>
    </cfRule>
  </conditionalFormatting>
  <conditionalFormatting sqref="I9:I21">
    <cfRule type="cellIs" dxfId="77" priority="18" operator="lessThan">
      <formula>0</formula>
    </cfRule>
  </conditionalFormatting>
  <conditionalFormatting sqref="I55:I67">
    <cfRule type="cellIs" dxfId="76" priority="15" operator="lessThan">
      <formula>0</formula>
    </cfRule>
  </conditionalFormatting>
  <conditionalFormatting sqref="M55:M67">
    <cfRule type="cellIs" dxfId="75" priority="14" operator="lessThan">
      <formula>0</formula>
    </cfRule>
  </conditionalFormatting>
  <conditionalFormatting sqref="Q56:Q66">
    <cfRule type="cellIs" dxfId="74" priority="13" operator="lessThan">
      <formula>0</formula>
    </cfRule>
  </conditionalFormatting>
  <conditionalFormatting sqref="Q67">
    <cfRule type="cellIs" dxfId="73" priority="12" operator="lessThan">
      <formula>0</formula>
    </cfRule>
  </conditionalFormatting>
  <conditionalFormatting sqref="I161:I173">
    <cfRule type="cellIs" dxfId="72" priority="11" operator="lessThan">
      <formula>0</formula>
    </cfRule>
  </conditionalFormatting>
  <conditionalFormatting sqref="M161:M173">
    <cfRule type="cellIs" dxfId="71" priority="10" operator="lessThan">
      <formula>0</formula>
    </cfRule>
  </conditionalFormatting>
  <conditionalFormatting sqref="Q162:Q172">
    <cfRule type="cellIs" dxfId="70" priority="9" operator="lessThan">
      <formula>0</formula>
    </cfRule>
  </conditionalFormatting>
  <conditionalFormatting sqref="Q173">
    <cfRule type="cellIs" dxfId="69" priority="8" operator="lessThan">
      <formula>0</formula>
    </cfRule>
  </conditionalFormatting>
  <conditionalFormatting sqref="Q127">
    <cfRule type="cellIs" dxfId="68" priority="7" operator="lessThan">
      <formula>0</formula>
    </cfRule>
  </conditionalFormatting>
  <conditionalFormatting sqref="M21">
    <cfRule type="cellIs" dxfId="67" priority="6" operator="lessThan">
      <formula>0</formula>
    </cfRule>
  </conditionalFormatting>
  <conditionalFormatting sqref="Q55">
    <cfRule type="cellIs" dxfId="66" priority="5" operator="lessThan">
      <formula>0</formula>
    </cfRule>
  </conditionalFormatting>
  <conditionalFormatting sqref="Q161">
    <cfRule type="cellIs" dxfId="65" priority="4" operator="lessThan">
      <formula>0</formula>
    </cfRule>
  </conditionalFormatting>
  <conditionalFormatting sqref="I115:I126">
    <cfRule type="cellIs" dxfId="64" priority="3" operator="lessThan">
      <formula>0</formula>
    </cfRule>
  </conditionalFormatting>
  <conditionalFormatting sqref="M115:M126">
    <cfRule type="cellIs" dxfId="63" priority="2" operator="lessThan">
      <formula>0</formula>
    </cfRule>
  </conditionalFormatting>
  <conditionalFormatting sqref="Q115">
    <cfRule type="cellIs" dxfId="62" priority="1" operator="lessThan">
      <formula>0</formula>
    </cfRule>
  </conditionalFormatting>
  <pageMargins left="0.47244094488188981" right="0.23622047244094491" top="0.6692913385826772" bottom="0.35433070866141736" header="0.23622047244094491" footer="0.23622047244094491"/>
  <pageSetup paperSize="9" scale="84" fitToHeight="0" pageOrder="overThenDown" orientation="portrait" r:id="rId1"/>
  <rowBreaks count="4" manualBreakCount="4">
    <brk id="46" max="17" man="1"/>
    <brk id="103" max="17" man="1"/>
    <brk id="152" max="17" man="1"/>
    <brk id="208" max="1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18</vt:i4>
      </vt:variant>
    </vt:vector>
  </HeadingPairs>
  <TitlesOfParts>
    <vt:vector size="37" baseType="lpstr">
      <vt:lpstr>INDICE</vt:lpstr>
      <vt:lpstr>Observaciones</vt:lpstr>
      <vt:lpstr>GRAF</vt:lpstr>
      <vt:lpstr>GRAF EXT</vt:lpstr>
      <vt:lpstr>Marcas y NC</vt:lpstr>
      <vt:lpstr>Marcas Internac.</vt:lpstr>
      <vt:lpstr>Diseños</vt:lpstr>
      <vt:lpstr>Dibujos-Mod. Internac.</vt:lpstr>
      <vt:lpstr>Pat y MU</vt:lpstr>
      <vt:lpstr>CCP</vt:lpstr>
      <vt:lpstr>IBI</vt:lpstr>
      <vt:lpstr>ITP</vt:lpstr>
      <vt:lpstr>PCT-EPO</vt:lpstr>
      <vt:lpstr>EPO-Val</vt:lpstr>
      <vt:lpstr>Recursos</vt:lpstr>
      <vt:lpstr>Glosario</vt:lpstr>
      <vt:lpstr>DATOS</vt:lpstr>
      <vt:lpstr>cambios</vt:lpstr>
      <vt:lpstr>DATOS EXT</vt:lpstr>
      <vt:lpstr>CCP!Área_de_impresión</vt:lpstr>
      <vt:lpstr>DATOS!Área_de_impresión</vt:lpstr>
      <vt:lpstr>'Dibujos-Mod. Internac.'!Área_de_impresión</vt:lpstr>
      <vt:lpstr>Diseños!Área_de_impresión</vt:lpstr>
      <vt:lpstr>'EPO-Val'!Área_de_impresión</vt:lpstr>
      <vt:lpstr>Glosario!Área_de_impresión</vt:lpstr>
      <vt:lpstr>GRAF!Área_de_impresión</vt:lpstr>
      <vt:lpstr>'GRAF EXT'!Área_de_impresión</vt:lpstr>
      <vt:lpstr>IBI!Área_de_impresión</vt:lpstr>
      <vt:lpstr>INDICE!Área_de_impresión</vt:lpstr>
      <vt:lpstr>ITP!Área_de_impresión</vt:lpstr>
      <vt:lpstr>'Marcas Internac.'!Área_de_impresión</vt:lpstr>
      <vt:lpstr>'Marcas y NC'!Área_de_impresión</vt:lpstr>
      <vt:lpstr>Observaciones!Área_de_impresión</vt:lpstr>
      <vt:lpstr>'Pat y MU'!Área_de_impresión</vt:lpstr>
      <vt:lpstr>'PCT-EPO'!Área_de_impresión</vt:lpstr>
      <vt:lpstr>Recursos!Área_de_impresión</vt:lpstr>
      <vt:lpstr>DATOS!Títulos_a_imprimir</vt:lpstr>
    </vt:vector>
  </TitlesOfParts>
  <Company>Oficina Española de Patentes y Marcas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OEPM</dc:creator>
  <cp:lastModifiedBy>OEPM</cp:lastModifiedBy>
  <cp:lastPrinted>2025-02-13T09:29:34Z</cp:lastPrinted>
  <dcterms:created xsi:type="dcterms:W3CDTF">2023-08-31T10:17:24Z</dcterms:created>
  <dcterms:modified xsi:type="dcterms:W3CDTF">2025-02-18T11:22:53Z</dcterms:modified>
</cp:coreProperties>
</file>