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slicers/slicer3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1.xml" ContentType="application/vnd.openxmlformats-officedocument.drawing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2.xml" ContentType="application/vnd.openxmlformats-officedocument.drawing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4.xml" ContentType="application/vnd.openxmlformats-officedocument.drawing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16.xml" ContentType="application/vnd.openxmlformats-officedocument.drawing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7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Z:\ESTADISTICA\1 MENSU\5 INTERNET\2025 INTERNET\Trabajo\"/>
    </mc:Choice>
  </mc:AlternateContent>
  <bookViews>
    <workbookView xWindow="0" yWindow="0" windowWidth="28800" windowHeight="11400" tabRatio="781"/>
  </bookViews>
  <sheets>
    <sheet name="INDICE" sheetId="1" r:id="rId1"/>
    <sheet name="Observaciones" sheetId="11" r:id="rId2"/>
    <sheet name="GRAF" sheetId="3" r:id="rId3"/>
    <sheet name="DATOS" sheetId="12" state="hidden" r:id="rId4"/>
    <sheet name="GRAF EXT" sheetId="4" r:id="rId5"/>
    <sheet name="Marcas y NC" sheetId="6" r:id="rId6"/>
    <sheet name="Marcas Internac." sheetId="30" r:id="rId7"/>
    <sheet name="Diseños" sheetId="7" r:id="rId8"/>
    <sheet name="Dibujos-Mod. Internac." sheetId="25" r:id="rId9"/>
    <sheet name="Pat y MU" sheetId="29" r:id="rId10"/>
    <sheet name="CCP" sheetId="8" r:id="rId11"/>
    <sheet name="IBI" sheetId="27" r:id="rId12"/>
    <sheet name="ITP" sheetId="26" r:id="rId13"/>
    <sheet name="PCT-EPO" sheetId="15" r:id="rId14"/>
    <sheet name="EPO-Val" sheetId="14" r:id="rId15"/>
    <sheet name="Recursos" sheetId="10" r:id="rId16"/>
    <sheet name="DATOS EXT" sheetId="13" state="hidden" r:id="rId17"/>
  </sheets>
  <definedNames>
    <definedName name="_xlnm._FilterDatabase" localSheetId="3" hidden="1">DATOS!$A$3:$D$369</definedName>
    <definedName name="_xlnm._FilterDatabase" localSheetId="16" hidden="1">'DATOS EXT'!$A$3:$D$369</definedName>
    <definedName name="_xlnm.Print_Area" localSheetId="10">CCP!$A$1:$K$104</definedName>
    <definedName name="_xlnm.Print_Area" localSheetId="3">DATOS!$A$1:$D$81</definedName>
    <definedName name="_xlnm.Print_Area" localSheetId="8">'Dibujos-Mod. Internac.'!$A$1:$M$64</definedName>
    <definedName name="_xlnm.Print_Area" localSheetId="7">Diseños!$A$1:$Q$120</definedName>
    <definedName name="_xlnm.Print_Area" localSheetId="14">'EPO-Val'!$A$1:$K$94</definedName>
    <definedName name="_xlnm.Print_Area" localSheetId="2">GRAF!$A$1:$N$64</definedName>
    <definedName name="_xlnm.Print_Area" localSheetId="4">'GRAF EXT'!$A$1:$N$66</definedName>
    <definedName name="_xlnm.Print_Area" localSheetId="11">IBI!$A$1:$K$94</definedName>
    <definedName name="_xlnm.Print_Area" localSheetId="0">INDICE!$A$1:$R$25</definedName>
    <definedName name="_xlnm.Print_Area" localSheetId="12">ITP!$A$1:$J$95</definedName>
    <definedName name="_xlnm.Print_Area" localSheetId="6">'Marcas Internac.'!$A$1:$J$106</definedName>
    <definedName name="_xlnm.Print_Area" localSheetId="5">'Marcas y NC'!$A$1:$K$417</definedName>
    <definedName name="_xlnm.Print_Area" localSheetId="1">Observaciones!$A$1:$E$30</definedName>
    <definedName name="_xlnm.Print_Area" localSheetId="9">'Pat y MU'!$A$1:$R$208</definedName>
    <definedName name="_xlnm.Print_Area" localSheetId="13">'PCT-EPO'!$A$1:$K$95</definedName>
    <definedName name="_xlnm.Print_Area" localSheetId="15">Recursos!$A$1:$J$97</definedName>
    <definedName name="SegmentaciónDeDatos_Año">#N/A</definedName>
    <definedName name="SegmentaciónDeDatos_Año2">#N/A</definedName>
    <definedName name="SegmentaciónDeDatos_Tipo">#N/A</definedName>
    <definedName name="SegmentaciónDeDatos_Tipo1">#N/A</definedName>
    <definedName name="_xlnm.Print_Titles" localSheetId="3">DATOS!$1:$1</definedName>
    <definedName name="Z_29F239DC_BC5F_44E2_A25F_EB80EC96DB25_.wvu.FilterData" localSheetId="3" hidden="1">DATOS!$A$3:$D$369</definedName>
    <definedName name="Z_29F239DC_BC5F_44E2_A25F_EB80EC96DB25_.wvu.FilterData" localSheetId="16" hidden="1">'DATOS EXT'!$A$3:$D$369</definedName>
    <definedName name="Z_29F239DC_BC5F_44E2_A25F_EB80EC96DB25_.wvu.PrintArea" localSheetId="10" hidden="1">CCP!$A$1:$L$47</definedName>
    <definedName name="Z_29F239DC_BC5F_44E2_A25F_EB80EC96DB25_.wvu.PrintArea" localSheetId="3" hidden="1">DATOS!$A$1:$D$81</definedName>
    <definedName name="Z_29F239DC_BC5F_44E2_A25F_EB80EC96DB25_.wvu.PrintArea" localSheetId="7" hidden="1">Diseños!$A$1:$Q$60</definedName>
    <definedName name="Z_29F239DC_BC5F_44E2_A25F_EB80EC96DB25_.wvu.PrintArea" localSheetId="14" hidden="1">'EPO-Val'!#REF!</definedName>
    <definedName name="Z_29F239DC_BC5F_44E2_A25F_EB80EC96DB25_.wvu.PrintArea" localSheetId="2" hidden="1">GRAF!$A$1:$N$64</definedName>
    <definedName name="Z_29F239DC_BC5F_44E2_A25F_EB80EC96DB25_.wvu.PrintArea" localSheetId="4" hidden="1">'GRAF EXT'!$A$1:$N$65</definedName>
    <definedName name="Z_29F239DC_BC5F_44E2_A25F_EB80EC96DB25_.wvu.PrintArea" localSheetId="11" hidden="1">IBI!#REF!</definedName>
    <definedName name="Z_29F239DC_BC5F_44E2_A25F_EB80EC96DB25_.wvu.PrintArea" localSheetId="0" hidden="1">INDICE!$A$1:$P$23</definedName>
    <definedName name="Z_29F239DC_BC5F_44E2_A25F_EB80EC96DB25_.wvu.PrintArea" localSheetId="12" hidden="1">ITP!$A$1:$J$46</definedName>
    <definedName name="Z_29F239DC_BC5F_44E2_A25F_EB80EC96DB25_.wvu.PrintArea" localSheetId="5" hidden="1">'Marcas y NC'!$A$1:$L$149</definedName>
    <definedName name="Z_29F239DC_BC5F_44E2_A25F_EB80EC96DB25_.wvu.PrintArea" localSheetId="1" hidden="1">Observaciones!$A$1:$D$31</definedName>
    <definedName name="Z_29F239DC_BC5F_44E2_A25F_EB80EC96DB25_.wvu.PrintArea" localSheetId="9" hidden="1">'Pat y MU'!$A$1:$S$153</definedName>
    <definedName name="Z_29F239DC_BC5F_44E2_A25F_EB80EC96DB25_.wvu.PrintArea" localSheetId="13" hidden="1">'PCT-EPO'!$A$1:$U$44</definedName>
    <definedName name="Z_29F239DC_BC5F_44E2_A25F_EB80EC96DB25_.wvu.PrintArea" localSheetId="15" hidden="1">Recursos!$A$1:$J$46</definedName>
    <definedName name="Z_29F239DC_BC5F_44E2_A25F_EB80EC96DB25_.wvu.PrintTitles" localSheetId="3" hidden="1">DATOS!$1:$1</definedName>
  </definedNames>
  <calcPr calcId="162913"/>
  <customWorkbookViews>
    <customWorkbookView name="OEPM - Vista personalizada" guid="{29F239DC-BC5F-44E2-A25F-EB80EC96DB25}" mergeInterval="0" personalView="1" maximized="1" xWindow="1358" yWindow="-319" windowWidth="1936" windowHeight="1056" tabRatio="707" activeSheetId="3"/>
  </customWorkbookViews>
  <pivotCaches>
    <pivotCache cacheId="0" r:id="rId18"/>
    <pivotCache cacheId="1" r:id="rId19"/>
  </pivotCaches>
  <extLst>
    <ext xmlns:x14="http://schemas.microsoft.com/office/spreadsheetml/2009/9/main" uri="{BBE1A952-AA13-448e-AADC-164F8A28A991}">
      <x14:slicerCaches>
        <x14:slicerCache r:id="rId20"/>
        <x14:slicerCache r:id="rId21"/>
        <x14:slicerCache r:id="rId22"/>
        <x14:slicerCache r:id="rId2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J12" i="6"/>
  <c r="J13" i="6"/>
  <c r="J14" i="6"/>
  <c r="J15" i="6"/>
  <c r="J16" i="6"/>
  <c r="J17" i="6"/>
  <c r="J18" i="6"/>
  <c r="J19" i="6"/>
  <c r="J20" i="6"/>
  <c r="J10" i="6"/>
  <c r="J369" i="6" l="1"/>
  <c r="J321" i="6"/>
  <c r="J261" i="6"/>
  <c r="J215" i="6"/>
  <c r="J158" i="6"/>
  <c r="J111" i="6"/>
  <c r="J58" i="6"/>
  <c r="I56" i="30"/>
  <c r="I10" i="30"/>
  <c r="O72" i="7"/>
  <c r="P72" i="7"/>
  <c r="P10" i="7"/>
  <c r="O10" i="7"/>
  <c r="L9" i="25"/>
  <c r="P162" i="29"/>
  <c r="Q162" i="29" s="1"/>
  <c r="P116" i="29"/>
  <c r="Q116" i="29" s="1"/>
  <c r="P56" i="29"/>
  <c r="Q56" i="29" s="1"/>
  <c r="P10" i="29"/>
  <c r="Q10" i="29" s="1"/>
  <c r="J58" i="8"/>
  <c r="J10" i="8"/>
  <c r="J58" i="27"/>
  <c r="J10" i="27"/>
  <c r="I58" i="26"/>
  <c r="I10" i="26"/>
  <c r="J58" i="15"/>
  <c r="J10" i="15"/>
  <c r="I58" i="10"/>
  <c r="I10" i="10"/>
  <c r="J10" i="14"/>
  <c r="J58" i="14"/>
  <c r="F10" i="27" l="1"/>
  <c r="F11" i="27"/>
  <c r="F12" i="27"/>
  <c r="F13" i="27"/>
  <c r="F14" i="27"/>
  <c r="F15" i="27"/>
  <c r="F16" i="27"/>
  <c r="F17" i="27"/>
  <c r="F18" i="27"/>
  <c r="F19" i="27"/>
  <c r="F20" i="27"/>
  <c r="F9" i="27"/>
  <c r="F10" i="15"/>
  <c r="F11" i="15"/>
  <c r="F12" i="15"/>
  <c r="F13" i="15"/>
  <c r="F14" i="15"/>
  <c r="F15" i="15"/>
  <c r="F16" i="15"/>
  <c r="F17" i="15"/>
  <c r="F18" i="15"/>
  <c r="F19" i="15"/>
  <c r="F20" i="15"/>
  <c r="F9" i="15"/>
  <c r="H10" i="14"/>
  <c r="H11" i="14"/>
  <c r="H12" i="14"/>
  <c r="H13" i="14"/>
  <c r="H14" i="14"/>
  <c r="H15" i="14"/>
  <c r="H16" i="14"/>
  <c r="H17" i="14"/>
  <c r="H18" i="14"/>
  <c r="H19" i="14"/>
  <c r="H20" i="14"/>
  <c r="F10" i="14"/>
  <c r="F11" i="14"/>
  <c r="F12" i="14"/>
  <c r="F13" i="14"/>
  <c r="F14" i="14"/>
  <c r="F15" i="14"/>
  <c r="F16" i="14"/>
  <c r="F17" i="14"/>
  <c r="F18" i="14"/>
  <c r="F19" i="14"/>
  <c r="F20" i="14"/>
  <c r="F9" i="14"/>
  <c r="I57" i="10" l="1"/>
  <c r="J57" i="14"/>
  <c r="K71" i="7" l="1"/>
  <c r="L71" i="7"/>
  <c r="J368" i="6" l="1"/>
  <c r="J320" i="6"/>
  <c r="J260" i="6"/>
  <c r="J214" i="6"/>
  <c r="I55" i="30"/>
  <c r="I9" i="30"/>
  <c r="L8" i="25"/>
  <c r="I8" i="25"/>
  <c r="H10" i="27"/>
  <c r="H11" i="27"/>
  <c r="H12" i="27"/>
  <c r="H13" i="27"/>
  <c r="H14" i="27"/>
  <c r="H15" i="27"/>
  <c r="H16" i="27"/>
  <c r="H17" i="27"/>
  <c r="H18" i="27"/>
  <c r="H19" i="27"/>
  <c r="H20" i="27"/>
  <c r="H9" i="27"/>
  <c r="J9" i="27"/>
  <c r="J57" i="27"/>
  <c r="I57" i="26"/>
  <c r="H10" i="15"/>
  <c r="H11" i="15"/>
  <c r="H12" i="15"/>
  <c r="H13" i="15"/>
  <c r="H14" i="15"/>
  <c r="H15" i="15"/>
  <c r="H16" i="15"/>
  <c r="H17" i="15"/>
  <c r="H18" i="15"/>
  <c r="H19" i="15"/>
  <c r="H20" i="15"/>
  <c r="J9" i="15"/>
  <c r="H9" i="15" l="1"/>
  <c r="H9" i="14"/>
  <c r="H64" i="8" l="1"/>
  <c r="H65" i="8"/>
  <c r="F64" i="8"/>
  <c r="H69" i="14" l="1"/>
  <c r="E93" i="30" l="1"/>
  <c r="P83" i="7" l="1"/>
  <c r="M83" i="7"/>
  <c r="O83" i="7" s="1"/>
  <c r="L83" i="7"/>
  <c r="I83" i="7"/>
  <c r="H83" i="7"/>
  <c r="E83" i="7"/>
  <c r="C83" i="7"/>
  <c r="G83" i="7" s="1"/>
  <c r="P82" i="7"/>
  <c r="O82" i="7"/>
  <c r="L82" i="7"/>
  <c r="K82" i="7"/>
  <c r="H82" i="7"/>
  <c r="G82" i="7"/>
  <c r="P81" i="7"/>
  <c r="O81" i="7"/>
  <c r="L81" i="7"/>
  <c r="K81" i="7"/>
  <c r="H81" i="7"/>
  <c r="G81" i="7"/>
  <c r="P80" i="7"/>
  <c r="O80" i="7"/>
  <c r="L80" i="7"/>
  <c r="K80" i="7"/>
  <c r="H80" i="7"/>
  <c r="G80" i="7"/>
  <c r="P79" i="7"/>
  <c r="O79" i="7"/>
  <c r="L79" i="7"/>
  <c r="K79" i="7"/>
  <c r="H79" i="7"/>
  <c r="G79" i="7"/>
  <c r="P78" i="7"/>
  <c r="O78" i="7"/>
  <c r="L78" i="7"/>
  <c r="K78" i="7"/>
  <c r="H78" i="7"/>
  <c r="G78" i="7"/>
  <c r="P77" i="7"/>
  <c r="O77" i="7"/>
  <c r="L77" i="7"/>
  <c r="K77" i="7"/>
  <c r="H77" i="7"/>
  <c r="G77" i="7"/>
  <c r="P76" i="7"/>
  <c r="O76" i="7"/>
  <c r="L76" i="7"/>
  <c r="K76" i="7"/>
  <c r="H76" i="7"/>
  <c r="G76" i="7"/>
  <c r="P75" i="7"/>
  <c r="O75" i="7"/>
  <c r="L75" i="7"/>
  <c r="K75" i="7"/>
  <c r="H75" i="7"/>
  <c r="G75" i="7"/>
  <c r="P74" i="7"/>
  <c r="O74" i="7"/>
  <c r="L74" i="7"/>
  <c r="K74" i="7"/>
  <c r="H74" i="7"/>
  <c r="G74" i="7"/>
  <c r="P73" i="7"/>
  <c r="O73" i="7"/>
  <c r="L73" i="7"/>
  <c r="K73" i="7"/>
  <c r="H73" i="7"/>
  <c r="G73" i="7"/>
  <c r="L72" i="7"/>
  <c r="K72" i="7"/>
  <c r="H72" i="7"/>
  <c r="G72" i="7"/>
  <c r="P71" i="7"/>
  <c r="O71" i="7"/>
  <c r="G71" i="7"/>
  <c r="K83" i="7" l="1"/>
  <c r="H10" i="8" l="1"/>
  <c r="H11" i="8"/>
  <c r="H12" i="8"/>
  <c r="H13" i="8"/>
  <c r="H14" i="8"/>
  <c r="G58" i="10"/>
  <c r="G59" i="10"/>
  <c r="G60" i="10"/>
  <c r="G61" i="10"/>
  <c r="G62" i="10"/>
  <c r="G63" i="10"/>
  <c r="G64" i="10"/>
  <c r="G65" i="10"/>
  <c r="G66" i="10"/>
  <c r="G67" i="10"/>
  <c r="G68" i="10"/>
  <c r="G57" i="10"/>
  <c r="F69" i="10" l="1"/>
  <c r="F21" i="10"/>
  <c r="G69" i="14"/>
  <c r="G21" i="14"/>
  <c r="G69" i="15"/>
  <c r="G21" i="15"/>
  <c r="F69" i="26"/>
  <c r="F21" i="26"/>
  <c r="G69" i="27"/>
  <c r="I69" i="27"/>
  <c r="G21" i="27"/>
  <c r="G69" i="8"/>
  <c r="G21" i="8"/>
  <c r="H20" i="25"/>
  <c r="G20" i="25"/>
  <c r="J21" i="7"/>
  <c r="I21" i="7"/>
  <c r="F67" i="30"/>
  <c r="G272" i="6"/>
  <c r="I122" i="6"/>
  <c r="E69" i="6"/>
  <c r="F173" i="29"/>
  <c r="G173" i="29"/>
  <c r="H173" i="29"/>
  <c r="D173" i="29"/>
  <c r="E173" i="29"/>
  <c r="C173" i="29"/>
  <c r="K173" i="29"/>
  <c r="J173" i="29"/>
  <c r="K127" i="29"/>
  <c r="J127" i="29"/>
  <c r="I115" i="29"/>
  <c r="H127" i="29"/>
  <c r="H126" i="29"/>
  <c r="H116" i="29"/>
  <c r="H117" i="29"/>
  <c r="H118" i="29"/>
  <c r="H119" i="29"/>
  <c r="H120" i="29"/>
  <c r="H121" i="29"/>
  <c r="H122" i="29"/>
  <c r="H123" i="29"/>
  <c r="H124" i="29"/>
  <c r="H125" i="29"/>
  <c r="G127" i="29"/>
  <c r="F127" i="29"/>
  <c r="E127" i="29"/>
  <c r="E115" i="29"/>
  <c r="D127" i="29"/>
  <c r="C127" i="29"/>
  <c r="K67" i="29"/>
  <c r="J67" i="29"/>
  <c r="H67" i="29"/>
  <c r="G67" i="29"/>
  <c r="F67" i="29"/>
  <c r="E67" i="29"/>
  <c r="D67" i="29"/>
  <c r="C67" i="29"/>
  <c r="H21" i="29"/>
  <c r="G21" i="29"/>
  <c r="F21" i="29"/>
  <c r="E21" i="29"/>
  <c r="D21" i="29"/>
  <c r="C21" i="29"/>
  <c r="G21" i="6"/>
  <c r="E21" i="6"/>
  <c r="D21" i="6"/>
  <c r="G69" i="6"/>
  <c r="D69" i="6"/>
  <c r="L20" i="29"/>
  <c r="L19" i="29"/>
  <c r="L18" i="29"/>
  <c r="L17" i="29"/>
  <c r="L16" i="29"/>
  <c r="L15" i="29"/>
  <c r="L14" i="29"/>
  <c r="L13" i="29"/>
  <c r="L12" i="29"/>
  <c r="L11" i="29"/>
  <c r="L10" i="29"/>
  <c r="L9" i="29"/>
  <c r="J378" i="6" l="1"/>
  <c r="J270" i="6"/>
  <c r="P125" i="29"/>
  <c r="P126" i="29"/>
  <c r="P20" i="29"/>
  <c r="P19" i="29"/>
  <c r="J377" i="6" l="1"/>
  <c r="J269" i="6"/>
  <c r="P171" i="29"/>
  <c r="P172" i="29"/>
  <c r="P124" i="29"/>
  <c r="P65" i="29"/>
  <c r="P66" i="29"/>
  <c r="P64" i="29"/>
  <c r="P18" i="29"/>
  <c r="P170" i="29"/>
  <c r="O173" i="29" l="1"/>
  <c r="N173" i="29"/>
  <c r="Q172" i="29"/>
  <c r="L172" i="29"/>
  <c r="H172" i="29"/>
  <c r="E172" i="29"/>
  <c r="L171" i="29"/>
  <c r="Q171" i="29" s="1"/>
  <c r="H171" i="29"/>
  <c r="E171" i="29"/>
  <c r="L170" i="29"/>
  <c r="Q170" i="29" s="1"/>
  <c r="H170" i="29"/>
  <c r="E170" i="29"/>
  <c r="P169" i="29"/>
  <c r="L169" i="29"/>
  <c r="H169" i="29"/>
  <c r="E169" i="29"/>
  <c r="P168" i="29"/>
  <c r="L168" i="29"/>
  <c r="H168" i="29"/>
  <c r="E168" i="29"/>
  <c r="P167" i="29"/>
  <c r="L167" i="29"/>
  <c r="H167" i="29"/>
  <c r="E167" i="29"/>
  <c r="P166" i="29"/>
  <c r="L166" i="29"/>
  <c r="H166" i="29"/>
  <c r="E166" i="29"/>
  <c r="P165" i="29"/>
  <c r="L165" i="29"/>
  <c r="H165" i="29"/>
  <c r="E165" i="29"/>
  <c r="P164" i="29"/>
  <c r="L164" i="29"/>
  <c r="H164" i="29"/>
  <c r="E164" i="29"/>
  <c r="P163" i="29"/>
  <c r="L163" i="29"/>
  <c r="H163" i="29"/>
  <c r="E163" i="29"/>
  <c r="L162" i="29"/>
  <c r="H162" i="29"/>
  <c r="E162" i="29"/>
  <c r="P161" i="29"/>
  <c r="L161" i="29"/>
  <c r="H161" i="29"/>
  <c r="E161" i="29"/>
  <c r="O127" i="29"/>
  <c r="N127" i="29"/>
  <c r="Q126" i="29"/>
  <c r="L126" i="29"/>
  <c r="E126" i="29"/>
  <c r="L125" i="29"/>
  <c r="Q125" i="29" s="1"/>
  <c r="E125" i="29"/>
  <c r="L124" i="29"/>
  <c r="Q124" i="29" s="1"/>
  <c r="E124" i="29"/>
  <c r="P123" i="29"/>
  <c r="L123" i="29"/>
  <c r="E123" i="29"/>
  <c r="I123" i="29" s="1"/>
  <c r="P122" i="29"/>
  <c r="L122" i="29"/>
  <c r="E122" i="29"/>
  <c r="P121" i="29"/>
  <c r="L121" i="29"/>
  <c r="E121" i="29"/>
  <c r="P120" i="29"/>
  <c r="L120" i="29"/>
  <c r="E120" i="29"/>
  <c r="P119" i="29"/>
  <c r="L119" i="29"/>
  <c r="E119" i="29"/>
  <c r="P118" i="29"/>
  <c r="L118" i="29"/>
  <c r="E118" i="29"/>
  <c r="P117" i="29"/>
  <c r="L117" i="29"/>
  <c r="E117" i="29"/>
  <c r="L116" i="29"/>
  <c r="E116" i="29"/>
  <c r="P115" i="29"/>
  <c r="L115" i="29"/>
  <c r="O67" i="29"/>
  <c r="N67" i="29"/>
  <c r="Q66" i="29"/>
  <c r="L66" i="29"/>
  <c r="H66" i="29"/>
  <c r="E66" i="29"/>
  <c r="L65" i="29"/>
  <c r="Q65" i="29" s="1"/>
  <c r="H65" i="29"/>
  <c r="E65" i="29"/>
  <c r="L64" i="29"/>
  <c r="Q64" i="29" s="1"/>
  <c r="H64" i="29"/>
  <c r="E64" i="29"/>
  <c r="P63" i="29"/>
  <c r="L63" i="29"/>
  <c r="H63" i="29"/>
  <c r="E63" i="29"/>
  <c r="P62" i="29"/>
  <c r="L62" i="29"/>
  <c r="H62" i="29"/>
  <c r="E62" i="29"/>
  <c r="P61" i="29"/>
  <c r="L61" i="29"/>
  <c r="H61" i="29"/>
  <c r="E61" i="29"/>
  <c r="P60" i="29"/>
  <c r="L60" i="29"/>
  <c r="M60" i="29" s="1"/>
  <c r="H60" i="29"/>
  <c r="E60" i="29"/>
  <c r="P59" i="29"/>
  <c r="L59" i="29"/>
  <c r="H59" i="29"/>
  <c r="E59" i="29"/>
  <c r="P58" i="29"/>
  <c r="L58" i="29"/>
  <c r="H58" i="29"/>
  <c r="E58" i="29"/>
  <c r="P57" i="29"/>
  <c r="L57" i="29"/>
  <c r="H57" i="29"/>
  <c r="E57" i="29"/>
  <c r="I57" i="29" s="1"/>
  <c r="L56" i="29"/>
  <c r="H56" i="29"/>
  <c r="E56" i="29"/>
  <c r="P55" i="29"/>
  <c r="L55" i="29"/>
  <c r="H55" i="29"/>
  <c r="E55" i="29"/>
  <c r="O21" i="29"/>
  <c r="N21" i="29"/>
  <c r="K21" i="29"/>
  <c r="J21" i="29"/>
  <c r="Q20" i="29"/>
  <c r="Q19" i="29"/>
  <c r="Q18" i="29"/>
  <c r="I18" i="29"/>
  <c r="P17" i="29"/>
  <c r="I17" i="29"/>
  <c r="P16" i="29"/>
  <c r="P15" i="29"/>
  <c r="P14" i="29"/>
  <c r="P13" i="29"/>
  <c r="I13" i="29"/>
  <c r="P12" i="29"/>
  <c r="P11" i="29"/>
  <c r="I11" i="29"/>
  <c r="P9" i="29"/>
  <c r="Q9" i="29" s="1"/>
  <c r="L173" i="29" l="1"/>
  <c r="L127" i="29"/>
  <c r="M58" i="29"/>
  <c r="L67" i="29"/>
  <c r="Q167" i="29"/>
  <c r="I167" i="29"/>
  <c r="I166" i="29"/>
  <c r="M115" i="29"/>
  <c r="I117" i="29"/>
  <c r="I121" i="29"/>
  <c r="M59" i="29"/>
  <c r="Q57" i="29"/>
  <c r="M61" i="29"/>
  <c r="I60" i="29"/>
  <c r="M64" i="29"/>
  <c r="M166" i="29"/>
  <c r="I163" i="29"/>
  <c r="M15" i="29"/>
  <c r="Q115" i="29"/>
  <c r="Q117" i="29"/>
  <c r="Q119" i="29"/>
  <c r="M123" i="29"/>
  <c r="M161" i="29"/>
  <c r="I169" i="29"/>
  <c r="M55" i="29"/>
  <c r="M63" i="29"/>
  <c r="M65" i="29"/>
  <c r="M67" i="29"/>
  <c r="Q165" i="29"/>
  <c r="M167" i="29"/>
  <c r="L21" i="29"/>
  <c r="M21" i="29" s="1"/>
  <c r="Q63" i="29"/>
  <c r="M164" i="29"/>
  <c r="Q14" i="29"/>
  <c r="M11" i="29"/>
  <c r="Q15" i="29"/>
  <c r="M18" i="29"/>
  <c r="Q168" i="29"/>
  <c r="Q163" i="29"/>
  <c r="P21" i="29"/>
  <c r="Q21" i="29" s="1"/>
  <c r="Q13" i="29"/>
  <c r="M14" i="29"/>
  <c r="Q55" i="29"/>
  <c r="Q59" i="29"/>
  <c r="I61" i="29"/>
  <c r="M119" i="29"/>
  <c r="I122" i="29"/>
  <c r="Q123" i="29"/>
  <c r="M125" i="29"/>
  <c r="M170" i="29"/>
  <c r="M173" i="29"/>
  <c r="M118" i="29"/>
  <c r="Q122" i="29"/>
  <c r="Q161" i="29"/>
  <c r="M57" i="29"/>
  <c r="I59" i="29"/>
  <c r="Q61" i="29"/>
  <c r="M117" i="29"/>
  <c r="I120" i="29"/>
  <c r="M121" i="29"/>
  <c r="M17" i="29"/>
  <c r="I21" i="29"/>
  <c r="I55" i="29"/>
  <c r="Q121" i="29"/>
  <c r="M126" i="29"/>
  <c r="I161" i="29"/>
  <c r="M165" i="29"/>
  <c r="I168" i="29"/>
  <c r="Q169" i="29"/>
  <c r="I12" i="29"/>
  <c r="M12" i="29"/>
  <c r="M16" i="29"/>
  <c r="M120" i="29"/>
  <c r="I162" i="29"/>
  <c r="I10" i="29"/>
  <c r="Q16" i="29"/>
  <c r="I19" i="29"/>
  <c r="I116" i="29"/>
  <c r="M163" i="29"/>
  <c r="M10" i="29"/>
  <c r="I14" i="29"/>
  <c r="M19" i="29"/>
  <c r="I62" i="29"/>
  <c r="Q118" i="29"/>
  <c r="I165" i="29"/>
  <c r="I16" i="29"/>
  <c r="I20" i="29"/>
  <c r="I56" i="29"/>
  <c r="Q60" i="29"/>
  <c r="M20" i="29"/>
  <c r="Q58" i="29"/>
  <c r="Q166" i="29"/>
  <c r="I9" i="29"/>
  <c r="Q12" i="29"/>
  <c r="Q17" i="29"/>
  <c r="I63" i="29"/>
  <c r="Q120" i="29"/>
  <c r="Q164" i="29"/>
  <c r="M9" i="29"/>
  <c r="Q11" i="29"/>
  <c r="Q62" i="29"/>
  <c r="M66" i="29"/>
  <c r="I119" i="29"/>
  <c r="M124" i="29"/>
  <c r="M169" i="29"/>
  <c r="M172" i="29"/>
  <c r="M171" i="29"/>
  <c r="P67" i="29"/>
  <c r="Q67" i="29" s="1"/>
  <c r="P127" i="29"/>
  <c r="Q127" i="29" s="1"/>
  <c r="P173" i="29"/>
  <c r="Q173" i="29" s="1"/>
  <c r="M56" i="29"/>
  <c r="I58" i="29"/>
  <c r="M62" i="29"/>
  <c r="I64" i="29"/>
  <c r="I65" i="29"/>
  <c r="I66" i="29"/>
  <c r="I67" i="29"/>
  <c r="M116" i="29"/>
  <c r="I118" i="29"/>
  <c r="M122" i="29"/>
  <c r="I124" i="29"/>
  <c r="I125" i="29"/>
  <c r="I126" i="29"/>
  <c r="M162" i="29"/>
  <c r="I164" i="29"/>
  <c r="M168" i="29"/>
  <c r="I170" i="29"/>
  <c r="I171" i="29"/>
  <c r="I172" i="29"/>
  <c r="I173" i="29"/>
  <c r="M13" i="29"/>
  <c r="I15" i="29"/>
  <c r="I127" i="29"/>
  <c r="M127" i="29" l="1"/>
  <c r="I69" i="14" l="1"/>
  <c r="J69" i="14" s="1"/>
  <c r="J68" i="14"/>
  <c r="H68" i="14"/>
  <c r="F68" i="14"/>
  <c r="J67" i="14"/>
  <c r="H67" i="14"/>
  <c r="F67" i="14"/>
  <c r="J66" i="14"/>
  <c r="H66" i="14"/>
  <c r="F66" i="14"/>
  <c r="J65" i="14"/>
  <c r="H65" i="14"/>
  <c r="F65" i="14"/>
  <c r="J64" i="14"/>
  <c r="H64" i="14"/>
  <c r="F64" i="14"/>
  <c r="J63" i="14"/>
  <c r="H63" i="14"/>
  <c r="F63" i="14"/>
  <c r="J62" i="14"/>
  <c r="H62" i="14"/>
  <c r="F62" i="14"/>
  <c r="J61" i="14"/>
  <c r="H61" i="14"/>
  <c r="F61" i="14"/>
  <c r="J60" i="14"/>
  <c r="H60" i="14"/>
  <c r="F60" i="14"/>
  <c r="J59" i="14"/>
  <c r="H59" i="14"/>
  <c r="F59" i="14"/>
  <c r="H58" i="14"/>
  <c r="F58" i="14"/>
  <c r="H57" i="14"/>
  <c r="F57" i="14"/>
  <c r="I266" i="12"/>
  <c r="I171" i="12"/>
  <c r="F69" i="14" l="1"/>
  <c r="I353" i="12" l="1"/>
  <c r="I357" i="12" s="1"/>
  <c r="I341" i="12"/>
  <c r="I345" i="12" s="1"/>
  <c r="I261" i="12" l="1"/>
  <c r="I249" i="12"/>
  <c r="I166" i="12"/>
  <c r="I154" i="12"/>
  <c r="H67" i="30" l="1"/>
  <c r="I67" i="30" s="1"/>
  <c r="H21" i="30"/>
  <c r="I21" i="30" s="1"/>
  <c r="I66" i="30"/>
  <c r="G66" i="30"/>
  <c r="E66" i="30"/>
  <c r="I20" i="30"/>
  <c r="G20" i="30"/>
  <c r="E20" i="30"/>
  <c r="I65" i="30"/>
  <c r="G65" i="30"/>
  <c r="E65" i="30"/>
  <c r="I19" i="30"/>
  <c r="G19" i="30"/>
  <c r="E19" i="30"/>
  <c r="I64" i="30"/>
  <c r="G64" i="30"/>
  <c r="E64" i="30"/>
  <c r="I18" i="30"/>
  <c r="G18" i="30"/>
  <c r="E18" i="30"/>
  <c r="I63" i="30"/>
  <c r="G63" i="30"/>
  <c r="E63" i="30"/>
  <c r="I17" i="30"/>
  <c r="G17" i="30"/>
  <c r="E17" i="30"/>
  <c r="I62" i="30"/>
  <c r="G62" i="30"/>
  <c r="E62" i="30"/>
  <c r="I16" i="30"/>
  <c r="G16" i="30"/>
  <c r="E16" i="30"/>
  <c r="I61" i="30"/>
  <c r="G61" i="30"/>
  <c r="E61" i="30"/>
  <c r="I15" i="30"/>
  <c r="G15" i="30"/>
  <c r="E15" i="30"/>
  <c r="I60" i="30"/>
  <c r="G60" i="30"/>
  <c r="E60" i="30"/>
  <c r="I14" i="30"/>
  <c r="G14" i="30"/>
  <c r="E14" i="30"/>
  <c r="I59" i="30"/>
  <c r="G59" i="30"/>
  <c r="E59" i="30"/>
  <c r="I13" i="30"/>
  <c r="G13" i="30"/>
  <c r="E13" i="30"/>
  <c r="I58" i="30"/>
  <c r="G58" i="30"/>
  <c r="E58" i="30"/>
  <c r="I12" i="30"/>
  <c r="G12" i="30"/>
  <c r="E12" i="30"/>
  <c r="I57" i="30"/>
  <c r="G57" i="30"/>
  <c r="E57" i="30"/>
  <c r="I11" i="30"/>
  <c r="G11" i="30"/>
  <c r="E11" i="30"/>
  <c r="G56" i="30"/>
  <c r="E56" i="30"/>
  <c r="G10" i="30"/>
  <c r="E10" i="30"/>
  <c r="G55" i="30"/>
  <c r="E55" i="30"/>
  <c r="G9" i="30"/>
  <c r="E9" i="30"/>
  <c r="G67" i="30" l="1"/>
  <c r="E67" i="30"/>
  <c r="E21" i="30"/>
  <c r="G21" i="30"/>
  <c r="J69" i="27" l="1"/>
  <c r="I21" i="27"/>
  <c r="J21" i="27" s="1"/>
  <c r="F21" i="27"/>
  <c r="J68" i="27"/>
  <c r="H68" i="27"/>
  <c r="F68" i="27"/>
  <c r="J20" i="27"/>
  <c r="J67" i="27"/>
  <c r="H67" i="27"/>
  <c r="F67" i="27"/>
  <c r="J19" i="27"/>
  <c r="J66" i="27"/>
  <c r="H66" i="27"/>
  <c r="F66" i="27"/>
  <c r="J18" i="27"/>
  <c r="J65" i="27"/>
  <c r="H65" i="27"/>
  <c r="F65" i="27"/>
  <c r="J17" i="27"/>
  <c r="J64" i="27"/>
  <c r="H64" i="27"/>
  <c r="F64" i="27"/>
  <c r="J16" i="27"/>
  <c r="J63" i="27"/>
  <c r="H63" i="27"/>
  <c r="F63" i="27"/>
  <c r="J15" i="27"/>
  <c r="J62" i="27"/>
  <c r="H62" i="27"/>
  <c r="F62" i="27"/>
  <c r="J14" i="27"/>
  <c r="J61" i="27"/>
  <c r="H61" i="27"/>
  <c r="F61" i="27"/>
  <c r="J13" i="27"/>
  <c r="J60" i="27"/>
  <c r="H60" i="27"/>
  <c r="F60" i="27"/>
  <c r="J12" i="27"/>
  <c r="J59" i="27"/>
  <c r="H59" i="27"/>
  <c r="F59" i="27"/>
  <c r="J11" i="27"/>
  <c r="H58" i="27"/>
  <c r="F58" i="27"/>
  <c r="H57" i="27"/>
  <c r="F57" i="27"/>
  <c r="H69" i="26"/>
  <c r="I69" i="26" s="1"/>
  <c r="H21" i="26"/>
  <c r="I21" i="26" s="1"/>
  <c r="G21" i="26"/>
  <c r="E21" i="26"/>
  <c r="I68" i="26"/>
  <c r="G68" i="26"/>
  <c r="E68" i="26"/>
  <c r="I20" i="26"/>
  <c r="G20" i="26"/>
  <c r="E20" i="26"/>
  <c r="I67" i="26"/>
  <c r="G67" i="26"/>
  <c r="E67" i="26"/>
  <c r="I19" i="26"/>
  <c r="G19" i="26"/>
  <c r="E19" i="26"/>
  <c r="I66" i="26"/>
  <c r="G66" i="26"/>
  <c r="E66" i="26"/>
  <c r="I18" i="26"/>
  <c r="G18" i="26"/>
  <c r="E18" i="26"/>
  <c r="I65" i="26"/>
  <c r="G65" i="26"/>
  <c r="E65" i="26"/>
  <c r="I17" i="26"/>
  <c r="G17" i="26"/>
  <c r="E17" i="26"/>
  <c r="I64" i="26"/>
  <c r="G64" i="26"/>
  <c r="E64" i="26"/>
  <c r="I16" i="26"/>
  <c r="G16" i="26"/>
  <c r="E16" i="26"/>
  <c r="I63" i="26"/>
  <c r="G63" i="26"/>
  <c r="E63" i="26"/>
  <c r="I15" i="26"/>
  <c r="G15" i="26"/>
  <c r="E15" i="26"/>
  <c r="I62" i="26"/>
  <c r="G62" i="26"/>
  <c r="E62" i="26"/>
  <c r="I14" i="26"/>
  <c r="G14" i="26"/>
  <c r="E14" i="26"/>
  <c r="I61" i="26"/>
  <c r="G61" i="26"/>
  <c r="E61" i="26"/>
  <c r="I13" i="26"/>
  <c r="G13" i="26"/>
  <c r="E13" i="26"/>
  <c r="I60" i="26"/>
  <c r="G60" i="26"/>
  <c r="E60" i="26"/>
  <c r="I12" i="26"/>
  <c r="G12" i="26"/>
  <c r="E12" i="26"/>
  <c r="I59" i="26"/>
  <c r="G59" i="26"/>
  <c r="E59" i="26"/>
  <c r="I11" i="26"/>
  <c r="G11" i="26"/>
  <c r="E11" i="26"/>
  <c r="G58" i="26"/>
  <c r="E58" i="26"/>
  <c r="G10" i="26"/>
  <c r="E10" i="26"/>
  <c r="G57" i="26"/>
  <c r="E57" i="26"/>
  <c r="I9" i="26"/>
  <c r="G9" i="26"/>
  <c r="E9" i="26"/>
  <c r="K20" i="25"/>
  <c r="J20" i="25"/>
  <c r="F20" i="25"/>
  <c r="L19" i="25"/>
  <c r="I19" i="25"/>
  <c r="F19" i="25"/>
  <c r="L18" i="25"/>
  <c r="I18" i="25"/>
  <c r="F18" i="25"/>
  <c r="L17" i="25"/>
  <c r="I17" i="25"/>
  <c r="F17" i="25"/>
  <c r="L16" i="25"/>
  <c r="I16" i="25"/>
  <c r="F16" i="25"/>
  <c r="L15" i="25"/>
  <c r="I15" i="25"/>
  <c r="F15" i="25"/>
  <c r="L14" i="25"/>
  <c r="I14" i="25"/>
  <c r="F14" i="25"/>
  <c r="L13" i="25"/>
  <c r="I13" i="25"/>
  <c r="F13" i="25"/>
  <c r="L12" i="25"/>
  <c r="I12" i="25"/>
  <c r="F12" i="25"/>
  <c r="L11" i="25"/>
  <c r="I11" i="25"/>
  <c r="F11" i="25"/>
  <c r="L10" i="25"/>
  <c r="I10" i="25"/>
  <c r="F10" i="25"/>
  <c r="I9" i="25"/>
  <c r="F9" i="25"/>
  <c r="F8" i="25"/>
  <c r="L20" i="25" l="1"/>
  <c r="H21" i="27"/>
  <c r="G69" i="26"/>
  <c r="F69" i="27"/>
  <c r="H69" i="27"/>
  <c r="E69" i="26"/>
  <c r="I20" i="25"/>
  <c r="I380" i="6" l="1"/>
  <c r="J379" i="6"/>
  <c r="H379" i="6"/>
  <c r="F379" i="6"/>
  <c r="H378" i="6"/>
  <c r="F378" i="6"/>
  <c r="H377" i="6"/>
  <c r="F377" i="6"/>
  <c r="J376" i="6"/>
  <c r="H376" i="6"/>
  <c r="F376" i="6"/>
  <c r="J375" i="6"/>
  <c r="H375" i="6"/>
  <c r="F375" i="6"/>
  <c r="J374" i="6"/>
  <c r="H374" i="6"/>
  <c r="F374" i="6"/>
  <c r="J373" i="6"/>
  <c r="H373" i="6"/>
  <c r="F373" i="6"/>
  <c r="J372" i="6"/>
  <c r="H372" i="6"/>
  <c r="F372" i="6"/>
  <c r="J371" i="6"/>
  <c r="H371" i="6"/>
  <c r="F371" i="6"/>
  <c r="J370" i="6"/>
  <c r="H370" i="6"/>
  <c r="F370" i="6"/>
  <c r="H369" i="6"/>
  <c r="F369" i="6"/>
  <c r="H368" i="6"/>
  <c r="F368" i="6"/>
  <c r="J380" i="6" l="1"/>
  <c r="H380" i="6"/>
  <c r="F380" i="6"/>
  <c r="I272" i="6"/>
  <c r="J271" i="6"/>
  <c r="H271" i="6"/>
  <c r="F271" i="6"/>
  <c r="H270" i="6"/>
  <c r="F270" i="6"/>
  <c r="H269" i="6"/>
  <c r="F269" i="6"/>
  <c r="J268" i="6"/>
  <c r="H268" i="6"/>
  <c r="F268" i="6"/>
  <c r="J267" i="6"/>
  <c r="H267" i="6"/>
  <c r="F267" i="6"/>
  <c r="J266" i="6"/>
  <c r="H266" i="6"/>
  <c r="F266" i="6"/>
  <c r="J265" i="6"/>
  <c r="H265" i="6"/>
  <c r="F265" i="6"/>
  <c r="J264" i="6"/>
  <c r="H264" i="6"/>
  <c r="F264" i="6"/>
  <c r="J263" i="6"/>
  <c r="H263" i="6"/>
  <c r="F263" i="6"/>
  <c r="J262" i="6"/>
  <c r="H262" i="6"/>
  <c r="F262" i="6"/>
  <c r="H261" i="6"/>
  <c r="F261" i="6"/>
  <c r="H260" i="6"/>
  <c r="F260" i="6"/>
  <c r="H272" i="6" l="1"/>
  <c r="J272" i="6"/>
  <c r="F272" i="6"/>
  <c r="I332" i="6" l="1"/>
  <c r="J332" i="6" s="1"/>
  <c r="J331" i="6"/>
  <c r="H331" i="6"/>
  <c r="F331" i="6"/>
  <c r="J330" i="6"/>
  <c r="H330" i="6"/>
  <c r="F330" i="6"/>
  <c r="J329" i="6"/>
  <c r="H329" i="6"/>
  <c r="F329" i="6"/>
  <c r="J328" i="6"/>
  <c r="H328" i="6"/>
  <c r="F328" i="6"/>
  <c r="J327" i="6"/>
  <c r="H327" i="6"/>
  <c r="F327" i="6"/>
  <c r="J326" i="6"/>
  <c r="H326" i="6"/>
  <c r="F326" i="6"/>
  <c r="J325" i="6"/>
  <c r="H325" i="6"/>
  <c r="F325" i="6"/>
  <c r="J324" i="6"/>
  <c r="H324" i="6"/>
  <c r="F324" i="6"/>
  <c r="J323" i="6"/>
  <c r="H323" i="6"/>
  <c r="F323" i="6"/>
  <c r="J322" i="6"/>
  <c r="H322" i="6"/>
  <c r="F322" i="6"/>
  <c r="H321" i="6"/>
  <c r="F321" i="6"/>
  <c r="H320" i="6"/>
  <c r="F320" i="6"/>
  <c r="I226" i="6"/>
  <c r="J226" i="6" s="1"/>
  <c r="J225" i="6"/>
  <c r="H225" i="6"/>
  <c r="F225" i="6"/>
  <c r="J224" i="6"/>
  <c r="H224" i="6"/>
  <c r="F224" i="6"/>
  <c r="J223" i="6"/>
  <c r="H223" i="6"/>
  <c r="F223" i="6"/>
  <c r="J222" i="6"/>
  <c r="H222" i="6"/>
  <c r="F222" i="6"/>
  <c r="J221" i="6"/>
  <c r="H221" i="6"/>
  <c r="F221" i="6"/>
  <c r="J220" i="6"/>
  <c r="H220" i="6"/>
  <c r="F220" i="6"/>
  <c r="J219" i="6"/>
  <c r="H219" i="6"/>
  <c r="F219" i="6"/>
  <c r="J218" i="6"/>
  <c r="H218" i="6"/>
  <c r="F218" i="6"/>
  <c r="J217" i="6"/>
  <c r="H217" i="6"/>
  <c r="F217" i="6"/>
  <c r="J216" i="6"/>
  <c r="H216" i="6"/>
  <c r="F216" i="6"/>
  <c r="H215" i="6"/>
  <c r="F215" i="6"/>
  <c r="H214" i="6"/>
  <c r="F214" i="6"/>
  <c r="F226" i="6" l="1"/>
  <c r="H226" i="6"/>
  <c r="H332" i="6"/>
  <c r="F332" i="6"/>
  <c r="F57" i="6" l="1"/>
  <c r="H57" i="6"/>
  <c r="J57" i="6"/>
  <c r="F58" i="6"/>
  <c r="H58" i="6"/>
  <c r="F59" i="6"/>
  <c r="H59" i="6"/>
  <c r="J59" i="6"/>
  <c r="F60" i="6"/>
  <c r="H60" i="6"/>
  <c r="J60" i="6"/>
  <c r="F61" i="6"/>
  <c r="H61" i="6"/>
  <c r="J61" i="6"/>
  <c r="F62" i="6"/>
  <c r="H62" i="6"/>
  <c r="J62" i="6"/>
  <c r="F63" i="6"/>
  <c r="H63" i="6"/>
  <c r="J63" i="6"/>
  <c r="F64" i="6"/>
  <c r="H64" i="6"/>
  <c r="J64" i="6"/>
  <c r="F65" i="6"/>
  <c r="H65" i="6"/>
  <c r="J65" i="6"/>
  <c r="F66" i="6"/>
  <c r="H66" i="6"/>
  <c r="J66" i="6"/>
  <c r="F67" i="6"/>
  <c r="H67" i="6"/>
  <c r="J67" i="6"/>
  <c r="F68" i="6"/>
  <c r="H68" i="6"/>
  <c r="J68" i="6"/>
  <c r="F69" i="6"/>
  <c r="H69" i="6"/>
  <c r="I69" i="6"/>
  <c r="J69" i="6" s="1"/>
  <c r="F157" i="6"/>
  <c r="H157" i="6"/>
  <c r="J157" i="6"/>
  <c r="F158" i="6"/>
  <c r="H158" i="6"/>
  <c r="F159" i="6"/>
  <c r="H159" i="6"/>
  <c r="J159" i="6"/>
  <c r="F160" i="6"/>
  <c r="H160" i="6"/>
  <c r="J160" i="6"/>
  <c r="F161" i="6"/>
  <c r="H161" i="6"/>
  <c r="J161" i="6"/>
  <c r="F162" i="6"/>
  <c r="H162" i="6"/>
  <c r="J162" i="6"/>
  <c r="F163" i="6"/>
  <c r="H163" i="6"/>
  <c r="J163" i="6"/>
  <c r="F164" i="6"/>
  <c r="H164" i="6"/>
  <c r="J164" i="6"/>
  <c r="F165" i="6"/>
  <c r="H165" i="6"/>
  <c r="J165" i="6"/>
  <c r="F166" i="6"/>
  <c r="H166" i="6"/>
  <c r="J166" i="6"/>
  <c r="F167" i="6"/>
  <c r="H167" i="6"/>
  <c r="J167" i="6"/>
  <c r="F168" i="6"/>
  <c r="H168" i="6"/>
  <c r="J168" i="6"/>
  <c r="I169" i="6"/>
  <c r="J169" i="6" s="1"/>
  <c r="F169" i="6" l="1"/>
  <c r="H169" i="6"/>
  <c r="I69" i="15" l="1"/>
  <c r="J69" i="15" s="1"/>
  <c r="H69" i="15"/>
  <c r="J68" i="15"/>
  <c r="H68" i="15"/>
  <c r="F68" i="15"/>
  <c r="J67" i="15"/>
  <c r="H67" i="15"/>
  <c r="F67" i="15"/>
  <c r="J66" i="15"/>
  <c r="H66" i="15"/>
  <c r="F66" i="15"/>
  <c r="J65" i="15"/>
  <c r="H65" i="15"/>
  <c r="F65" i="15"/>
  <c r="J64" i="15"/>
  <c r="H64" i="15"/>
  <c r="F64" i="15"/>
  <c r="J63" i="15"/>
  <c r="H63" i="15"/>
  <c r="F63" i="15"/>
  <c r="J62" i="15"/>
  <c r="H62" i="15"/>
  <c r="F62" i="15"/>
  <c r="J61" i="15"/>
  <c r="H61" i="15"/>
  <c r="F61" i="15"/>
  <c r="J60" i="15"/>
  <c r="H60" i="15"/>
  <c r="F60" i="15"/>
  <c r="J59" i="15"/>
  <c r="H59" i="15"/>
  <c r="F59" i="15"/>
  <c r="H58" i="15"/>
  <c r="F58" i="15"/>
  <c r="J57" i="15"/>
  <c r="H57" i="15"/>
  <c r="F57" i="15"/>
  <c r="F69" i="15" l="1"/>
  <c r="H69" i="10" l="1"/>
  <c r="I69" i="10" s="1"/>
  <c r="G69" i="10"/>
  <c r="E69" i="10"/>
  <c r="H21" i="10"/>
  <c r="I21" i="10" s="1"/>
  <c r="G21" i="10"/>
  <c r="E21" i="10"/>
  <c r="I68" i="10"/>
  <c r="E68" i="10"/>
  <c r="I20" i="10"/>
  <c r="G20" i="10"/>
  <c r="E20" i="10"/>
  <c r="I67" i="10"/>
  <c r="E67" i="10"/>
  <c r="I19" i="10"/>
  <c r="G19" i="10"/>
  <c r="E19" i="10"/>
  <c r="I66" i="10"/>
  <c r="E66" i="10"/>
  <c r="I18" i="10"/>
  <c r="G18" i="10"/>
  <c r="E18" i="10"/>
  <c r="I65" i="10"/>
  <c r="E65" i="10"/>
  <c r="I17" i="10"/>
  <c r="G17" i="10"/>
  <c r="E17" i="10"/>
  <c r="I64" i="10"/>
  <c r="E64" i="10"/>
  <c r="I16" i="10"/>
  <c r="G16" i="10"/>
  <c r="E16" i="10"/>
  <c r="I63" i="10"/>
  <c r="E63" i="10"/>
  <c r="I15" i="10"/>
  <c r="G15" i="10"/>
  <c r="E15" i="10"/>
  <c r="I62" i="10"/>
  <c r="E62" i="10"/>
  <c r="I14" i="10"/>
  <c r="G14" i="10"/>
  <c r="E14" i="10"/>
  <c r="I61" i="10"/>
  <c r="E61" i="10"/>
  <c r="I13" i="10"/>
  <c r="G13" i="10"/>
  <c r="E13" i="10"/>
  <c r="I60" i="10"/>
  <c r="E60" i="10"/>
  <c r="I12" i="10"/>
  <c r="G12" i="10"/>
  <c r="E12" i="10"/>
  <c r="I59" i="10"/>
  <c r="E59" i="10"/>
  <c r="I11" i="10"/>
  <c r="G11" i="10"/>
  <c r="E11" i="10"/>
  <c r="E58" i="10"/>
  <c r="G10" i="10"/>
  <c r="E10" i="10"/>
  <c r="E57" i="10"/>
  <c r="I9" i="10"/>
  <c r="G9" i="10"/>
  <c r="E9" i="10"/>
  <c r="H10" i="7" l="1"/>
  <c r="H10" i="6" l="1"/>
  <c r="I21" i="15" l="1"/>
  <c r="J21" i="15" s="1"/>
  <c r="J20" i="15"/>
  <c r="J19" i="15"/>
  <c r="J18" i="15"/>
  <c r="J17" i="15"/>
  <c r="J16" i="15"/>
  <c r="J15" i="15"/>
  <c r="J14" i="15"/>
  <c r="J13" i="15"/>
  <c r="J12" i="15"/>
  <c r="J11" i="15"/>
  <c r="H21" i="15" l="1"/>
  <c r="F21" i="15"/>
  <c r="I21" i="14" l="1"/>
  <c r="J21" i="14" s="1"/>
  <c r="J20" i="14"/>
  <c r="J19" i="14"/>
  <c r="J18" i="14"/>
  <c r="J17" i="14"/>
  <c r="J16" i="14"/>
  <c r="J15" i="14"/>
  <c r="J14" i="14"/>
  <c r="J13" i="14"/>
  <c r="J12" i="14"/>
  <c r="J11" i="14"/>
  <c r="J9" i="14"/>
  <c r="H21" i="14" l="1"/>
  <c r="F21" i="14"/>
  <c r="I69" i="8" l="1"/>
  <c r="J69" i="8" s="1"/>
  <c r="J110" i="6"/>
  <c r="J9" i="6"/>
  <c r="P9" i="7"/>
  <c r="O9" i="7"/>
  <c r="J57" i="8"/>
  <c r="J9" i="8"/>
  <c r="J11" i="8" l="1"/>
  <c r="J12" i="8"/>
  <c r="J13" i="8"/>
  <c r="J14" i="8"/>
  <c r="J15" i="8"/>
  <c r="J16" i="8"/>
  <c r="J17" i="8"/>
  <c r="J18" i="8"/>
  <c r="J19" i="8"/>
  <c r="J20" i="8"/>
  <c r="H15" i="8"/>
  <c r="H16" i="8"/>
  <c r="H17" i="8"/>
  <c r="H18" i="8"/>
  <c r="H19" i="8"/>
  <c r="H20" i="8"/>
  <c r="H9" i="8"/>
  <c r="H11" i="6" l="1"/>
  <c r="H12" i="6"/>
  <c r="H13" i="6"/>
  <c r="H14" i="6"/>
  <c r="H15" i="6"/>
  <c r="H16" i="6"/>
  <c r="H17" i="6"/>
  <c r="H18" i="6"/>
  <c r="H19" i="6"/>
  <c r="H20" i="6"/>
  <c r="H9" i="6"/>
  <c r="J59" i="8" l="1"/>
  <c r="J60" i="8"/>
  <c r="J61" i="8"/>
  <c r="J62" i="8"/>
  <c r="J63" i="8"/>
  <c r="J64" i="8"/>
  <c r="J65" i="8"/>
  <c r="J66" i="8"/>
  <c r="J67" i="8"/>
  <c r="J68" i="8"/>
  <c r="H58" i="8"/>
  <c r="H59" i="8"/>
  <c r="H60" i="8"/>
  <c r="H61" i="8"/>
  <c r="H62" i="8"/>
  <c r="H63" i="8"/>
  <c r="H66" i="8"/>
  <c r="H67" i="8"/>
  <c r="H68" i="8"/>
  <c r="H69" i="8"/>
  <c r="H57" i="8"/>
  <c r="F58" i="8"/>
  <c r="F59" i="8"/>
  <c r="F60" i="8"/>
  <c r="F61" i="8"/>
  <c r="F62" i="8"/>
  <c r="F63" i="8"/>
  <c r="F65" i="8"/>
  <c r="F66" i="8"/>
  <c r="F67" i="8"/>
  <c r="F68" i="8"/>
  <c r="F69" i="8"/>
  <c r="F57" i="8"/>
  <c r="F10" i="8" l="1"/>
  <c r="F11" i="8"/>
  <c r="F12" i="8"/>
  <c r="F13" i="8"/>
  <c r="F14" i="8"/>
  <c r="F15" i="8"/>
  <c r="F16" i="8"/>
  <c r="F17" i="8"/>
  <c r="F18" i="8"/>
  <c r="F19" i="8"/>
  <c r="F20" i="8"/>
  <c r="F9" i="8"/>
  <c r="F21" i="8" l="1"/>
  <c r="J121" i="6"/>
  <c r="F10" i="6"/>
  <c r="F11" i="6"/>
  <c r="F12" i="6"/>
  <c r="F13" i="6"/>
  <c r="F14" i="6"/>
  <c r="F15" i="6"/>
  <c r="F16" i="6"/>
  <c r="F17" i="6"/>
  <c r="F18" i="6"/>
  <c r="F19" i="6"/>
  <c r="F20" i="6"/>
  <c r="F9" i="6"/>
  <c r="H21" i="6" l="1"/>
  <c r="F21" i="6"/>
  <c r="I21" i="8" l="1"/>
  <c r="J21" i="8" s="1"/>
  <c r="H21" i="8" l="1"/>
  <c r="N21" i="7" l="1"/>
  <c r="P21" i="7" s="1"/>
  <c r="M21" i="7"/>
  <c r="O21" i="7" s="1"/>
  <c r="P20" i="7"/>
  <c r="O20" i="7"/>
  <c r="L20" i="7"/>
  <c r="K20" i="7"/>
  <c r="H20" i="7"/>
  <c r="G20" i="7"/>
  <c r="P19" i="7"/>
  <c r="O19" i="7"/>
  <c r="L19" i="7"/>
  <c r="K19" i="7"/>
  <c r="H19" i="7"/>
  <c r="G19" i="7"/>
  <c r="P18" i="7"/>
  <c r="O18" i="7"/>
  <c r="L18" i="7"/>
  <c r="K18" i="7"/>
  <c r="H18" i="7"/>
  <c r="G18" i="7"/>
  <c r="P17" i="7"/>
  <c r="O17" i="7"/>
  <c r="L17" i="7"/>
  <c r="K17" i="7"/>
  <c r="H17" i="7"/>
  <c r="G17" i="7"/>
  <c r="P16" i="7"/>
  <c r="O16" i="7"/>
  <c r="L16" i="7"/>
  <c r="K16" i="7"/>
  <c r="H16" i="7"/>
  <c r="G16" i="7"/>
  <c r="P15" i="7"/>
  <c r="O15" i="7"/>
  <c r="L15" i="7"/>
  <c r="K15" i="7"/>
  <c r="H15" i="7"/>
  <c r="G15" i="7"/>
  <c r="P14" i="7"/>
  <c r="O14" i="7"/>
  <c r="L14" i="7"/>
  <c r="K14" i="7"/>
  <c r="H14" i="7"/>
  <c r="G14" i="7"/>
  <c r="P13" i="7"/>
  <c r="O13" i="7"/>
  <c r="L13" i="7"/>
  <c r="K13" i="7"/>
  <c r="H13" i="7"/>
  <c r="G13" i="7"/>
  <c r="P12" i="7"/>
  <c r="O12" i="7"/>
  <c r="L12" i="7"/>
  <c r="K12" i="7"/>
  <c r="H12" i="7"/>
  <c r="G12" i="7"/>
  <c r="P11" i="7"/>
  <c r="O11" i="7"/>
  <c r="L11" i="7"/>
  <c r="K11" i="7"/>
  <c r="H11" i="7"/>
  <c r="G11" i="7"/>
  <c r="L10" i="7"/>
  <c r="K10" i="7"/>
  <c r="G10" i="7"/>
  <c r="L9" i="7"/>
  <c r="K9" i="7"/>
  <c r="H9" i="7"/>
  <c r="G9" i="7"/>
  <c r="G21" i="7" l="1"/>
  <c r="K21" i="7"/>
  <c r="L21" i="7"/>
  <c r="H21" i="7"/>
  <c r="J122" i="6"/>
  <c r="H121" i="6"/>
  <c r="F121" i="6"/>
  <c r="J120" i="6"/>
  <c r="H120" i="6"/>
  <c r="F120" i="6"/>
  <c r="J119" i="6"/>
  <c r="H119" i="6"/>
  <c r="F119" i="6"/>
  <c r="J118" i="6"/>
  <c r="H118" i="6"/>
  <c r="F118" i="6"/>
  <c r="J117" i="6"/>
  <c r="H117" i="6"/>
  <c r="F117" i="6"/>
  <c r="J116" i="6"/>
  <c r="H116" i="6"/>
  <c r="F116" i="6"/>
  <c r="J115" i="6"/>
  <c r="H115" i="6"/>
  <c r="F115" i="6"/>
  <c r="J114" i="6"/>
  <c r="H114" i="6"/>
  <c r="F114" i="6"/>
  <c r="J113" i="6"/>
  <c r="H113" i="6"/>
  <c r="F113" i="6"/>
  <c r="J112" i="6"/>
  <c r="H112" i="6"/>
  <c r="F112" i="6"/>
  <c r="H111" i="6"/>
  <c r="F111" i="6"/>
  <c r="H110" i="6"/>
  <c r="F110" i="6"/>
  <c r="I21" i="6"/>
  <c r="J21" i="6" s="1"/>
  <c r="H122" i="6" l="1"/>
  <c r="F122" i="6"/>
</calcChain>
</file>

<file path=xl/sharedStrings.xml><?xml version="1.0" encoding="utf-8"?>
<sst xmlns="http://schemas.openxmlformats.org/spreadsheetml/2006/main" count="2597" uniqueCount="235">
  <si>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</si>
  <si>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</si>
  <si>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</si>
  <si>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</si>
  <si>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</si>
  <si>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</si>
  <si>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</si>
  <si>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</si>
  <si>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</si>
  <si>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</si>
  <si>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</si>
  <si>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</si>
  <si>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</si>
  <si>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Año</t>
  </si>
  <si>
    <t>Nº</t>
  </si>
  <si>
    <t>Etiquetas de fila</t>
  </si>
  <si>
    <t>Total general</t>
  </si>
  <si>
    <t>Suma de Nº</t>
  </si>
  <si>
    <t>Tipo</t>
  </si>
  <si>
    <t>01 Patentes</t>
  </si>
  <si>
    <t>02 Modelos de Utilidad</t>
  </si>
  <si>
    <t>03 Marcas</t>
  </si>
  <si>
    <t>04 Nombres Comerciales</t>
  </si>
  <si>
    <t>05 Exped. Diseños</t>
  </si>
  <si>
    <t>06 Diseños</t>
  </si>
  <si>
    <t>Todos</t>
  </si>
  <si>
    <t>SOLICITUDES PRESENTADAS EN LA OEPM</t>
  </si>
  <si>
    <t>01 PCT origen ES</t>
  </si>
  <si>
    <t>02 EPO origen ES</t>
  </si>
  <si>
    <t>03 Marcas EUIPO origen ES</t>
  </si>
  <si>
    <t>04 Diseños EUIPO origen ES</t>
  </si>
  <si>
    <t>Fuente: OEPM</t>
  </si>
  <si>
    <t>05 Validaciones EPO en OEPM</t>
  </si>
  <si>
    <t>2022</t>
  </si>
  <si>
    <t xml:space="preserve">Total
</t>
  </si>
  <si>
    <t>Total</t>
  </si>
  <si>
    <t>Totales</t>
  </si>
  <si>
    <t>Marcas
nacionales</t>
  </si>
  <si>
    <t>Nombres comerciales</t>
  </si>
  <si>
    <t>SOLICITUDES DE OTROS ORGANISMOS POR RESIDENTES EN ESPAÑA y VALIDACIONES EN OEPM</t>
  </si>
  <si>
    <t>TOTAL</t>
  </si>
  <si>
    <t xml:space="preserve">* Datos provisionales  </t>
  </si>
  <si>
    <t xml:space="preserve">* Datos provisionales </t>
  </si>
  <si>
    <t xml:space="preserve"> ** En la variación anual (Totales) solo se considera desde enero hasta el mes en curso</t>
  </si>
  <si>
    <t>Sol. Pat</t>
  </si>
  <si>
    <t>Sol. PCT FN</t>
  </si>
  <si>
    <t>Sol. Exped.</t>
  </si>
  <si>
    <t>Sol. Diseños</t>
  </si>
  <si>
    <t>Sol. CCP</t>
  </si>
  <si>
    <t>% Mens.</t>
  </si>
  <si>
    <t>% Mens **</t>
  </si>
  <si>
    <t>% Mens. Exped.</t>
  </si>
  <si>
    <t>% Mens. Diseños</t>
  </si>
  <si>
    <t>% Mens. Exp. **</t>
  </si>
  <si>
    <t>2023</t>
  </si>
  <si>
    <t>06 Marcas Internacionales</t>
  </si>
  <si>
    <t>fuente  2. soli resu</t>
  </si>
  <si>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</si>
  <si>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</si>
  <si>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</si>
  <si>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</si>
  <si>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</si>
  <si>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</si>
  <si>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</si>
  <si>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</si>
  <si>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</si>
  <si>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</si>
  <si>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</si>
  <si>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</si>
  <si>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Con.
Pat</t>
  </si>
  <si>
    <t>%
Mens.</t>
  </si>
  <si>
    <t>%
 Mens **</t>
  </si>
  <si>
    <t>%
Mens.**</t>
  </si>
  <si>
    <t>Sol. MU</t>
  </si>
  <si>
    <t>Con.
MU</t>
  </si>
  <si>
    <t>Conc.
Diseños</t>
  </si>
  <si>
    <t>Conc. CCP</t>
  </si>
  <si>
    <t>Incluidos los de FN</t>
  </si>
  <si>
    <t>** En % Mens en la celda del final (Totales) solo se considera desde enero hasta el mes en curso</t>
  </si>
  <si>
    <t>Término</t>
  </si>
  <si>
    <t>GRAF</t>
  </si>
  <si>
    <t>GRAF EXT</t>
  </si>
  <si>
    <t>Descripción</t>
  </si>
  <si>
    <t>Solicitudes de PCT presentadas en la OMPI o en cualquier oficina cuyo primer solictante reside en España</t>
  </si>
  <si>
    <t>Solicitudes de Patente Europea presentadas en la EPO o en cualquier oficina cuyo primer solictante reside en España</t>
  </si>
  <si>
    <t>Patentes europeas concedidas que se presentan en España para su validación</t>
  </si>
  <si>
    <t>05 Exp. Diseños</t>
  </si>
  <si>
    <t>02 EPO Origen ES</t>
  </si>
  <si>
    <t>Solicitudes de Patentes. Están incluidas las PCT en Fase Nacional</t>
  </si>
  <si>
    <t>Solicitudes de Modelos de Utilidad. Están incluidas las PCT en Fase Nacional</t>
  </si>
  <si>
    <t>Los datos de 2024 son provisionales</t>
  </si>
  <si>
    <t>Fuentes: WIPO(01 y 06), EPO(02), EUIPO(03,04) y OEPM(05)</t>
  </si>
  <si>
    <t>Con.
PCT FN</t>
  </si>
  <si>
    <t>Modelos de Utilidad</t>
  </si>
  <si>
    <t>Patentes Nacionales</t>
  </si>
  <si>
    <t xml:space="preserve">Diseños </t>
  </si>
  <si>
    <t>Marcas</t>
  </si>
  <si>
    <t>04 Nombres comerciales</t>
  </si>
  <si>
    <t xml:space="preserve">Solicitudes de Marcas </t>
  </si>
  <si>
    <t>Solicitudes de Nombres Comerciales</t>
  </si>
  <si>
    <t>Solicitudes de Expedientes de Diseños. Un Expediente de Diseño puede tener hasta 50 Diseños</t>
  </si>
  <si>
    <t>Solicitudes de Diseños. Se contabilizan todos los Diseños incluidos en cualquier Expediente</t>
  </si>
  <si>
    <t>Observaciones</t>
  </si>
  <si>
    <t xml:space="preserve"> Totales</t>
  </si>
  <si>
    <t>Conc. 
MU
FN</t>
  </si>
  <si>
    <t>En Patentes y Modelos de Utilidad están incluidas 
las patentes PCT en Fase Nacional</t>
  </si>
  <si>
    <t>Hoja en 
el que aparece</t>
  </si>
  <si>
    <t>Contacto:</t>
  </si>
  <si>
    <t>Hoja GRAF: se refiere a solicitudes presentadas en la OEPM</t>
  </si>
  <si>
    <t>Hoja GRAF EXT:  Solicitudes presentadas en EUIPO, OMPI o EPO excepto las Validaciones EPO que se presentan en la OEPM</t>
  </si>
  <si>
    <t>Indice</t>
  </si>
  <si>
    <t>%  Mens **</t>
  </si>
  <si>
    <t>% 
Mens.</t>
  </si>
  <si>
    <t>%
 Mens.</t>
  </si>
  <si>
    <t xml:space="preserve"> %  
Mens.</t>
  </si>
  <si>
    <t>% 
Mens **</t>
  </si>
  <si>
    <t>% Mens. Dise. **</t>
  </si>
  <si>
    <t>Sol. EPO</t>
  </si>
  <si>
    <t>Validaciones presentadas</t>
  </si>
  <si>
    <t>Sol. PCT</t>
  </si>
  <si>
    <t>desde los siguientes enlaces de nuestra página web:</t>
  </si>
  <si>
    <t>NÚMERO DE SOLICITUDES PRESENTADAS EN LA OEPM POR AÑOS Y POR MESES</t>
  </si>
  <si>
    <t>Nombres Comerciales</t>
  </si>
  <si>
    <t>Solicitudes de marca internacional que designan a España según el Sistema de Madrid o Sistema Internacional de registro de marcas, basadas en una marca nacional de un país distinto de España, o en una de la EUIPO, otorgadas previamente</t>
  </si>
  <si>
    <t>Solicitudes de Marcas de la EUIPO cuyo primer solitante reside en España</t>
  </si>
  <si>
    <t>** En la variación anual (Totales) solo se considera desde enero hasta el mes en curso</t>
  </si>
  <si>
    <t>Nº de Resoluciones</t>
  </si>
  <si>
    <t>Interposiciones y Resoluciones de Recursos</t>
  </si>
  <si>
    <t xml:space="preserve"> 040RV; 040DC; 040IET</t>
  </si>
  <si>
    <t>070OFI; EX222</t>
  </si>
  <si>
    <t>170NLP</t>
  </si>
  <si>
    <t>Desistimientos</t>
  </si>
  <si>
    <t>Concesiones</t>
  </si>
  <si>
    <t>Cambio modalidad</t>
  </si>
  <si>
    <t>Denegaciones</t>
  </si>
  <si>
    <t>070OFI; 070OPO</t>
  </si>
  <si>
    <t>46;131;141;143</t>
  </si>
  <si>
    <t>Anotación Solicitud Renovación</t>
  </si>
  <si>
    <t>Concesiones 
de Renovación</t>
  </si>
  <si>
    <t>Retiradas</t>
  </si>
  <si>
    <t>Sol. ITP</t>
  </si>
  <si>
    <t>Solicitudes IBI</t>
  </si>
  <si>
    <t xml:space="preserve">Retiradas </t>
  </si>
  <si>
    <t>* Datos provisionales</t>
  </si>
  <si>
    <t>Marcas
Internac.</t>
  </si>
  <si>
    <t>Marcas
internac.</t>
  </si>
  <si>
    <t>TOTAL ANUAL</t>
  </si>
  <si>
    <t>ACUMULADOS DEL RESOBOPI MENSUAL</t>
  </si>
  <si>
    <t>PATENTES</t>
  </si>
  <si>
    <t>MU</t>
  </si>
  <si>
    <t xml:space="preserve"> 040RV; 040DC; </t>
  </si>
  <si>
    <t>170U</t>
  </si>
  <si>
    <t xml:space="preserve"> 040RV; 040DC</t>
  </si>
  <si>
    <t>MARCAS</t>
  </si>
  <si>
    <t>NOMBRES</t>
  </si>
  <si>
    <t>SEP</t>
  </si>
  <si>
    <t>OCT</t>
  </si>
  <si>
    <t>NOV</t>
  </si>
  <si>
    <t>DIC</t>
  </si>
  <si>
    <t>DISEÑOS. EXPED</t>
  </si>
  <si>
    <t>DISEÑOS. DISEÑ</t>
  </si>
  <si>
    <t>040; 043</t>
  </si>
  <si>
    <t>Retiradas-anuladas</t>
  </si>
  <si>
    <t>070</t>
  </si>
  <si>
    <t>170; 171</t>
  </si>
  <si>
    <t>MARCAS INTERN.</t>
  </si>
  <si>
    <t>CCP</t>
  </si>
  <si>
    <t>170CCP</t>
  </si>
  <si>
    <t>070CCP</t>
  </si>
  <si>
    <t>% Mensual</t>
  </si>
  <si>
    <t>% Mens**</t>
  </si>
  <si>
    <t>Validaciones Publicadas</t>
  </si>
  <si>
    <t>Interposic. Recursos</t>
  </si>
  <si>
    <t>f</t>
  </si>
  <si>
    <t>% Mens. Diseño</t>
  </si>
  <si>
    <t>Solicitudes, Concesiones y expedientes resueltos de Marcas y Nombres Comerciales</t>
  </si>
  <si>
    <t>Solicitudes, Concesiones y expedientes resueltos de Renovaciones de Marcas y Nombres Comerciales</t>
  </si>
  <si>
    <t>Solicitudes, Concesiones y expedientes resueltos de Diseños (por Expedientes y por Diseños)</t>
  </si>
  <si>
    <t>Solicitudes, Concesiones y expedientes resueltos de Certificado Complementario de Protección CCP</t>
  </si>
  <si>
    <t>Validaciones de Patentes Europeas presentadas en la OEPM y Validaciones Publicadas</t>
  </si>
  <si>
    <t>Solicitudes, Concesiones y expedientes resueltos de Patente Nacional</t>
  </si>
  <si>
    <t>Solicitud Renovación</t>
  </si>
  <si>
    <t>ITP
 Realizados</t>
  </si>
  <si>
    <t>IBI Realizado</t>
  </si>
  <si>
    <t>Concesión Diseños</t>
  </si>
  <si>
    <t>% Mens. Diseño. **</t>
  </si>
  <si>
    <t>Concesión Exped.</t>
  </si>
  <si>
    <r>
      <rPr>
        <b/>
        <sz val="9"/>
        <rFont val="Arial"/>
        <family val="2"/>
      </rPr>
      <t>Nota</t>
    </r>
    <r>
      <rPr>
        <sz val="9"/>
        <rFont val="Arial"/>
        <family val="2"/>
      </rPr>
      <t xml:space="preserve">: </t>
    </r>
    <r>
      <rPr>
        <i/>
        <sz val="9"/>
        <rFont val="Arial"/>
        <family val="2"/>
      </rPr>
      <t>El 1 de abril del 2004, entró en vigor para España el procedimiento para los Dibujos y Modelos Industriales Internacionales, establecido en el acta de Ginebra de 2 de julio de 1999 del Arreglo de La Haya, ratificada por España el 23 de septiembre del año 2003.</t>
    </r>
  </si>
  <si>
    <t>Solicitudes presentadas en la OEPM de Patentes Internacionales PCT y de Patentes Europeas (EPO)</t>
  </si>
  <si>
    <t>Solicitudes de Informes Técnicos de Patentes (ITP) y los informes realizados</t>
  </si>
  <si>
    <t>Solicitudes de Informes de Busqueda Internacional (IBI) y los informes realizados</t>
  </si>
  <si>
    <t>Concesiones de los registros internacionales de Dibujos y Modelos Internacionales</t>
  </si>
  <si>
    <t>Solicitudes, Concesiones y expedientes resueltos de Marcas Internacionales</t>
  </si>
  <si>
    <t>Anuladas</t>
  </si>
  <si>
    <t>Solicitudes de Diseños Comunitarios de la EUIPO cuyo primer solicitante reside en España</t>
  </si>
  <si>
    <t>2025*</t>
  </si>
  <si>
    <t>2024</t>
  </si>
  <si>
    <t>Solicitudes presentadas en la OEPM 2009-2025</t>
  </si>
  <si>
    <t>Validaciones de Patentes Europeas presentadas en la OEPM 2009-2025</t>
  </si>
  <si>
    <t>El 1 de abril de 2017 entra en vigor la Ley 24/2015 de Patentes</t>
  </si>
  <si>
    <t xml:space="preserve"> DISEÑOS INDUSTRIALES RESUELTOS EN 2024</t>
  </si>
  <si>
    <t>Resoluciones</t>
  </si>
  <si>
    <t>(Varios elementos)</t>
  </si>
  <si>
    <t xml:space="preserve">SOLICITUDES DE MARCAS NACIONALES </t>
  </si>
  <si>
    <t>CONCESIONES DE MARCAS NACIONALES</t>
  </si>
  <si>
    <t xml:space="preserve">SOLICITUDES DE NOMBRES COMERCIALES </t>
  </si>
  <si>
    <t xml:space="preserve">CONCESIONES DE NOMBRES COMERCIALES </t>
  </si>
  <si>
    <t>SOLICITUDES DE RENOVACIONES DE MARCAS NACIONALES</t>
  </si>
  <si>
    <t>CONCESIONES DE RENOVACIONES DE MARCAS NACIONALES</t>
  </si>
  <si>
    <t>SOLICITUDES DE RENOVACIONES NOMBRES COMERCIALES</t>
  </si>
  <si>
    <t xml:space="preserve">CONCESIONES DE RENOVACIONES DE NOMBRES COMERCIALES </t>
  </si>
  <si>
    <t xml:space="preserve">SOLICITUDES DE MARCAS INTERNACIONALES </t>
  </si>
  <si>
    <t xml:space="preserve">CONCESIONES DE MARCAS INTERNACIONALES </t>
  </si>
  <si>
    <t xml:space="preserve">SOLICITUDES DE DISEÑOS &amp; EXPEDIENTES DE DISEÑOS
</t>
  </si>
  <si>
    <t xml:space="preserve">CONCESIONES DE DISEÑOS </t>
  </si>
  <si>
    <t xml:space="preserve">CONCESIONES DE REGISTRO INTERNACIONAL DE DIBUJOS Y MODELOS INTERNACIONALES
</t>
  </si>
  <si>
    <t xml:space="preserve">SOLICITUDES DE PATENTES NACIONALES </t>
  </si>
  <si>
    <t xml:space="preserve">CONCESIONES DE PATENTES NACIONALES </t>
  </si>
  <si>
    <t xml:space="preserve">SOLICITUDES DE MODELOS DE UTILIDAD </t>
  </si>
  <si>
    <t xml:space="preserve">CONCESIONES DE MODELOS DE UTILIDAD </t>
  </si>
  <si>
    <t xml:space="preserve">SOLICITUDES DE CERTIFICADOS COMPLEMENTARIOS DE PROTECCIÓN (CCP) 
</t>
  </si>
  <si>
    <t xml:space="preserve">CONCESIONES DE CERTIFICADOS COMPLEMENTARIOS DE PROTECCIÓN (CCP) 
</t>
  </si>
  <si>
    <t>SOLICITUDES DE INFORMES DE BÚSQUEDA INTERNACIONAL (IBI) PRESENTADAS EN LA OEPM</t>
  </si>
  <si>
    <t xml:space="preserve">INFORME DE BUSQUEDA INTERNACIONAL (IBI) REALIZADOS </t>
  </si>
  <si>
    <t xml:space="preserve">SOLICITUDES DE INFORMES TÉCNICOS DE PATENTE (ITP)
</t>
  </si>
  <si>
    <t xml:space="preserve">INFORMES TECNICOS DE PATENTES (ITP) REALIZADOS
</t>
  </si>
  <si>
    <t xml:space="preserve">SOLICITUDES DE PCT PRESENTADAS EN LA OEPM 
</t>
  </si>
  <si>
    <t xml:space="preserve">SOLICITUDES DE PATENTES EUROPEAS (EPO) PRESENTADAS EN LA OEPM 
</t>
  </si>
  <si>
    <t>VALIDACIONES DE PATENTES EUROPEAS PRESENTADAS EN LA OEPM</t>
  </si>
  <si>
    <t>VALIDACIONES PATENTES EUROPEAS PUBLICADAS</t>
  </si>
  <si>
    <t xml:space="preserve">INTERPOSICIÓN DE RECURSOS
</t>
  </si>
  <si>
    <t xml:space="preserve">RESOLUCIÓN DE RECURSOS </t>
  </si>
  <si>
    <t>Los datos mensuales por provincias, que no figuran en este informe, se pueden consultar</t>
  </si>
  <si>
    <t>Informacion@oepm.es</t>
  </si>
  <si>
    <t>NÚMERO DE SOLICITUDES POR AÑOS Y POR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</si>
</sst>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#,##0.0%;\-#,##0.0%"/>
  </numFmts>
  <fonts count="5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b/>
      <sz val="9"/>
      <color rgb="FF000099"/>
      <name val="Arial"/>
      <family val="2"/>
    </font>
    <font>
      <b/>
      <i/>
      <sz val="9"/>
      <color theme="1"/>
      <name val="Arial"/>
      <family val="2"/>
    </font>
    <font>
      <b/>
      <sz val="10"/>
      <name val="Arial"/>
      <family val="2"/>
    </font>
    <font>
      <b/>
      <sz val="10"/>
      <color rgb="FF000099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Times New Roman"/>
      <family val="1"/>
    </font>
    <font>
      <b/>
      <sz val="14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8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i/>
      <sz val="11"/>
      <color indexed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12"/>
      <color rgb="FF000080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i/>
      <sz val="12"/>
      <name val="Arial"/>
      <family val="2"/>
    </font>
    <font>
      <b/>
      <sz val="13"/>
      <color theme="1"/>
      <name val="Arial"/>
      <family val="2"/>
    </font>
    <font>
      <u/>
      <sz val="14"/>
      <color theme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EC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E2EFDA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rgb="FFFFFFFF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rgb="FFFFFFFF"/>
      </patternFill>
    </fill>
    <fill>
      <patternFill patternType="solid">
        <fgColor rgb="FFCC99FF"/>
        <bgColor indexed="64"/>
      </patternFill>
    </fill>
    <fill>
      <patternFill patternType="solid">
        <fgColor rgb="FFFECA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ECAFC"/>
        <bgColor rgb="FFFFFFFF"/>
      </patternFill>
    </fill>
    <fill>
      <patternFill patternType="solid">
        <fgColor rgb="FFDCB9FF"/>
        <bgColor rgb="FFFFFFFF"/>
      </patternFill>
    </fill>
    <fill>
      <patternFill patternType="solid">
        <fgColor rgb="FFDCB9FF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39997558519241921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FFFF99"/>
      </right>
      <top/>
      <bottom style="thin">
        <color rgb="FFFFFF99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DDDDDD"/>
      </bottom>
      <diagonal/>
    </border>
    <border>
      <left style="medium">
        <color indexed="64"/>
      </left>
      <right/>
      <top/>
      <bottom style="thin">
        <color rgb="FFDDDDDD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rgb="FFFFFF9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4" fontId="7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46" fillId="0" borderId="0"/>
    <xf numFmtId="0" fontId="47" fillId="0" borderId="0"/>
    <xf numFmtId="0" fontId="41" fillId="0" borderId="0"/>
    <xf numFmtId="0" fontId="1" fillId="0" borderId="0"/>
  </cellStyleXfs>
  <cellXfs count="794">
    <xf numFmtId="0" fontId="0" fillId="0" borderId="0" xfId="0"/>
    <xf numFmtId="0" fontId="2" fillId="2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49" fontId="3" fillId="3" borderId="0" xfId="1" applyNumberFormat="1" applyFont="1" applyFill="1" applyBorder="1" applyAlignment="1">
      <alignment horizontal="center" vertical="center" wrapText="1"/>
    </xf>
    <xf numFmtId="0" fontId="1" fillId="0" borderId="0" xfId="1"/>
    <xf numFmtId="49" fontId="4" fillId="0" borderId="1" xfId="1" applyNumberFormat="1" applyFont="1" applyFill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2" fillId="0" borderId="6" xfId="5" applyNumberFormat="1" applyFont="1" applyFill="1" applyBorder="1" applyAlignment="1">
      <alignment horizontal="center" vertical="center"/>
    </xf>
    <xf numFmtId="165" fontId="2" fillId="0" borderId="4" xfId="5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left" vertical="center"/>
    </xf>
    <xf numFmtId="0" fontId="5" fillId="0" borderId="1" xfId="1" applyFont="1" applyBorder="1"/>
    <xf numFmtId="0" fontId="5" fillId="0" borderId="3" xfId="1" applyFont="1" applyBorder="1"/>
    <xf numFmtId="0" fontId="5" fillId="0" borderId="8" xfId="1" applyFont="1" applyBorder="1"/>
    <xf numFmtId="165" fontId="2" fillId="0" borderId="9" xfId="5" applyNumberFormat="1" applyFont="1" applyFill="1" applyBorder="1" applyAlignment="1">
      <alignment horizontal="center" vertical="center"/>
    </xf>
    <xf numFmtId="0" fontId="5" fillId="0" borderId="14" xfId="1" applyFont="1" applyBorder="1"/>
    <xf numFmtId="165" fontId="2" fillId="0" borderId="15" xfId="5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0" xfId="0" applyFont="1"/>
    <xf numFmtId="0" fontId="0" fillId="0" borderId="0" xfId="0" applyAlignment="1">
      <alignment wrapText="1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4" fillId="7" borderId="18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" fillId="2" borderId="0" xfId="0" applyFont="1" applyFill="1" applyBorder="1" applyAlignment="1">
      <alignment horizontal="left"/>
    </xf>
    <xf numFmtId="3" fontId="19" fillId="3" borderId="0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 vertical="center"/>
    </xf>
    <xf numFmtId="166" fontId="16" fillId="3" borderId="0" xfId="0" applyNumberFormat="1" applyFont="1" applyFill="1" applyBorder="1" applyAlignment="1">
      <alignment horizontal="center" vertic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166" fontId="16" fillId="18" borderId="38" xfId="0" applyNumberFormat="1" applyFont="1" applyFill="1" applyBorder="1" applyAlignment="1">
      <alignment horizontal="center" vertical="center"/>
    </xf>
    <xf numFmtId="166" fontId="16" fillId="3" borderId="40" xfId="0" applyNumberFormat="1" applyFont="1" applyFill="1" applyBorder="1" applyAlignment="1">
      <alignment horizontal="center" vertical="center"/>
    </xf>
    <xf numFmtId="166" fontId="16" fillId="18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23" fillId="0" borderId="41" xfId="0" applyNumberFormat="1" applyFont="1" applyBorder="1"/>
    <xf numFmtId="3" fontId="0" fillId="0" borderId="0" xfId="0" applyNumberFormat="1" applyAlignment="1">
      <alignment horizontal="left" indent="1"/>
    </xf>
    <xf numFmtId="3" fontId="23" fillId="0" borderId="41" xfId="0" applyNumberFormat="1" applyFont="1" applyBorder="1" applyAlignment="1">
      <alignment horizontal="left"/>
    </xf>
    <xf numFmtId="0" fontId="5" fillId="0" borderId="0" xfId="3"/>
    <xf numFmtId="0" fontId="1" fillId="0" borderId="0" xfId="3" applyFont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/>
    <xf numFmtId="0" fontId="14" fillId="9" borderId="47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49" fontId="14" fillId="9" borderId="16" xfId="0" applyNumberFormat="1" applyFont="1" applyFill="1" applyBorder="1" applyAlignment="1">
      <alignment horizontal="center" vertical="center" wrapText="1"/>
    </xf>
    <xf numFmtId="49" fontId="14" fillId="9" borderId="4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3" fontId="8" fillId="17" borderId="28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166" fontId="16" fillId="18" borderId="1" xfId="0" applyNumberFormat="1" applyFont="1" applyFill="1" applyBorder="1" applyAlignment="1">
      <alignment horizontal="center" vertical="center"/>
    </xf>
    <xf numFmtId="166" fontId="16" fillId="3" borderId="29" xfId="0" applyNumberFormat="1" applyFont="1" applyFill="1" applyBorder="1" applyAlignment="1">
      <alignment horizontal="center" vertical="center"/>
    </xf>
    <xf numFmtId="3" fontId="8" fillId="17" borderId="5" xfId="0" applyNumberFormat="1" applyFont="1" applyFill="1" applyBorder="1" applyAlignment="1">
      <alignment horizontal="center" vertical="center"/>
    </xf>
    <xf numFmtId="3" fontId="8" fillId="4" borderId="21" xfId="0" applyNumberFormat="1" applyFont="1" applyFill="1" applyBorder="1" applyAlignment="1">
      <alignment horizontal="center" vertical="center"/>
    </xf>
    <xf numFmtId="3" fontId="8" fillId="17" borderId="32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center" vertical="center"/>
    </xf>
    <xf numFmtId="166" fontId="16" fillId="18" borderId="8" xfId="0" applyNumberFormat="1" applyFont="1" applyFill="1" applyBorder="1" applyAlignment="1">
      <alignment horizontal="center" vertical="center"/>
    </xf>
    <xf numFmtId="166" fontId="16" fillId="3" borderId="33" xfId="0" applyNumberFormat="1" applyFont="1" applyFill="1" applyBorder="1" applyAlignment="1">
      <alignment horizontal="center" vertical="center"/>
    </xf>
    <xf numFmtId="3" fontId="8" fillId="17" borderId="7" xfId="0" applyNumberFormat="1" applyFont="1" applyFill="1" applyBorder="1" applyAlignment="1">
      <alignment horizontal="center" vertical="center"/>
    </xf>
    <xf numFmtId="3" fontId="8" fillId="4" borderId="34" xfId="0" applyNumberFormat="1" applyFont="1" applyFill="1" applyBorder="1" applyAlignment="1">
      <alignment horizontal="center" vertical="center"/>
    </xf>
    <xf numFmtId="3" fontId="18" fillId="15" borderId="36" xfId="0" applyNumberFormat="1" applyFont="1" applyFill="1" applyBorder="1" applyAlignment="1">
      <alignment horizontal="center" vertical="center"/>
    </xf>
    <xf numFmtId="3" fontId="18" fillId="15" borderId="37" xfId="0" applyNumberFormat="1" applyFont="1" applyFill="1" applyBorder="1" applyAlignment="1">
      <alignment horizontal="center" vertical="center"/>
    </xf>
    <xf numFmtId="3" fontId="18" fillId="15" borderId="38" xfId="0" applyNumberFormat="1" applyFont="1" applyFill="1" applyBorder="1" applyAlignment="1">
      <alignment horizontal="center" vertical="center"/>
    </xf>
    <xf numFmtId="166" fontId="16" fillId="3" borderId="39" xfId="0" applyNumberFormat="1" applyFont="1" applyFill="1" applyBorder="1" applyAlignment="1">
      <alignment horizontal="center" vertical="center"/>
    </xf>
    <xf numFmtId="0" fontId="15" fillId="15" borderId="27" xfId="0" applyFont="1" applyFill="1" applyBorder="1" applyAlignment="1">
      <alignment vertical="center"/>
    </xf>
    <xf numFmtId="0" fontId="15" fillId="15" borderId="30" xfId="0" applyFont="1" applyFill="1" applyBorder="1" applyAlignment="1">
      <alignment vertical="center"/>
    </xf>
    <xf numFmtId="0" fontId="15" fillId="15" borderId="31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20" borderId="8" xfId="0" applyFont="1" applyFill="1" applyBorder="1" applyAlignment="1">
      <alignment horizontal="center" vertical="center"/>
    </xf>
    <xf numFmtId="0" fontId="22" fillId="16" borderId="50" xfId="0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165" fontId="2" fillId="0" borderId="6" xfId="5" applyNumberFormat="1" applyFont="1" applyFill="1" applyBorder="1" applyAlignment="1">
      <alignment horizontal="right" vertical="center"/>
    </xf>
    <xf numFmtId="165" fontId="2" fillId="0" borderId="4" xfId="5" applyNumberFormat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165" fontId="4" fillId="0" borderId="4" xfId="5" applyNumberFormat="1" applyFont="1" applyFill="1" applyBorder="1" applyAlignment="1">
      <alignment horizontal="right" vertical="center"/>
    </xf>
    <xf numFmtId="165" fontId="4" fillId="0" borderId="6" xfId="5" applyNumberFormat="1" applyFont="1" applyFill="1" applyBorder="1" applyAlignment="1">
      <alignment horizontal="right" vertical="center"/>
    </xf>
    <xf numFmtId="165" fontId="4" fillId="0" borderId="9" xfId="5" applyNumberFormat="1" applyFont="1" applyFill="1" applyBorder="1" applyAlignment="1">
      <alignment horizontal="right" vertical="center"/>
    </xf>
    <xf numFmtId="166" fontId="16" fillId="3" borderId="52" xfId="0" applyNumberFormat="1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/>
    </xf>
    <xf numFmtId="166" fontId="16" fillId="3" borderId="55" xfId="0" applyNumberFormat="1" applyFont="1" applyFill="1" applyBorder="1" applyAlignment="1">
      <alignment horizontal="center" vertical="center"/>
    </xf>
    <xf numFmtId="3" fontId="16" fillId="13" borderId="10" xfId="1" applyNumberFormat="1" applyFont="1" applyFill="1" applyBorder="1" applyAlignment="1">
      <alignment horizontal="center" vertical="center"/>
    </xf>
    <xf numFmtId="166" fontId="16" fillId="3" borderId="12" xfId="0" applyNumberFormat="1" applyFont="1" applyFill="1" applyBorder="1" applyAlignment="1">
      <alignment horizontal="center" vertical="center"/>
    </xf>
    <xf numFmtId="166" fontId="16" fillId="3" borderId="56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20" borderId="14" xfId="0" applyFont="1" applyFill="1" applyBorder="1" applyAlignment="1">
      <alignment horizontal="center" vertical="center"/>
    </xf>
    <xf numFmtId="166" fontId="16" fillId="3" borderId="57" xfId="0" applyNumberFormat="1" applyFont="1" applyFill="1" applyBorder="1" applyAlignment="1">
      <alignment horizontal="center" vertical="center"/>
    </xf>
    <xf numFmtId="166" fontId="16" fillId="3" borderId="58" xfId="0" applyNumberFormat="1" applyFont="1" applyFill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10" fillId="7" borderId="59" xfId="0" applyFont="1" applyFill="1" applyBorder="1" applyAlignment="1">
      <alignment horizontal="center" vertical="center"/>
    </xf>
    <xf numFmtId="3" fontId="16" fillId="4" borderId="60" xfId="0" applyNumberFormat="1" applyFont="1" applyFill="1" applyBorder="1" applyAlignment="1">
      <alignment horizontal="center" vertical="center"/>
    </xf>
    <xf numFmtId="3" fontId="16" fillId="4" borderId="61" xfId="0" applyNumberFormat="1" applyFont="1" applyFill="1" applyBorder="1" applyAlignment="1">
      <alignment horizontal="center" vertical="center"/>
    </xf>
    <xf numFmtId="3" fontId="21" fillId="5" borderId="10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49" fontId="4" fillId="0" borderId="62" xfId="1" applyNumberFormat="1" applyFont="1" applyFill="1" applyBorder="1" applyAlignment="1">
      <alignment horizontal="left" vertical="center"/>
    </xf>
    <xf numFmtId="3" fontId="8" fillId="4" borderId="15" xfId="0" applyNumberFormat="1" applyFont="1" applyFill="1" applyBorder="1" applyAlignment="1">
      <alignment horizontal="center" vertical="center"/>
    </xf>
    <xf numFmtId="0" fontId="5" fillId="0" borderId="63" xfId="1" applyFont="1" applyBorder="1"/>
    <xf numFmtId="49" fontId="4" fillId="0" borderId="63" xfId="1" applyNumberFormat="1" applyFont="1" applyFill="1" applyBorder="1" applyAlignment="1">
      <alignment horizontal="left" vertical="center"/>
    </xf>
    <xf numFmtId="0" fontId="1" fillId="0" borderId="1" xfId="1" applyBorder="1"/>
    <xf numFmtId="0" fontId="1" fillId="0" borderId="8" xfId="1" applyBorder="1"/>
    <xf numFmtId="165" fontId="2" fillId="0" borderId="15" xfId="5" applyNumberFormat="1" applyFont="1" applyFill="1" applyBorder="1" applyAlignment="1">
      <alignment horizontal="right" vertical="center"/>
    </xf>
    <xf numFmtId="165" fontId="2" fillId="0" borderId="55" xfId="5" applyNumberFormat="1" applyFont="1" applyFill="1" applyBorder="1" applyAlignment="1">
      <alignment horizontal="right" vertical="center"/>
    </xf>
    <xf numFmtId="165" fontId="2" fillId="0" borderId="9" xfId="5" applyNumberFormat="1" applyFont="1" applyFill="1" applyBorder="1" applyAlignment="1">
      <alignment horizontal="right" vertical="center"/>
    </xf>
    <xf numFmtId="0" fontId="14" fillId="9" borderId="65" xfId="0" applyFont="1" applyFill="1" applyBorder="1" applyAlignment="1">
      <alignment horizontal="center" vertical="center" wrapText="1"/>
    </xf>
    <xf numFmtId="166" fontId="16" fillId="3" borderId="6" xfId="0" applyNumberFormat="1" applyFont="1" applyFill="1" applyBorder="1" applyAlignment="1">
      <alignment horizontal="center" vertical="center"/>
    </xf>
    <xf numFmtId="0" fontId="10" fillId="20" borderId="12" xfId="0" applyFont="1" applyFill="1" applyBorder="1" applyAlignment="1">
      <alignment horizontal="center" vertical="center"/>
    </xf>
    <xf numFmtId="166" fontId="16" fillId="3" borderId="15" xfId="0" applyNumberFormat="1" applyFont="1" applyFill="1" applyBorder="1" applyAlignment="1">
      <alignment horizontal="center" vertical="center"/>
    </xf>
    <xf numFmtId="0" fontId="10" fillId="20" borderId="11" xfId="0" applyFont="1" applyFill="1" applyBorder="1" applyAlignment="1">
      <alignment horizontal="center" vertical="center"/>
    </xf>
    <xf numFmtId="3" fontId="10" fillId="20" borderId="11" xfId="0" applyNumberFormat="1" applyFont="1" applyFill="1" applyBorder="1" applyAlignment="1">
      <alignment horizontal="center" vertical="center"/>
    </xf>
    <xf numFmtId="166" fontId="16" fillId="0" borderId="12" xfId="0" applyNumberFormat="1" applyFont="1" applyFill="1" applyBorder="1" applyAlignment="1">
      <alignment horizontal="center" vertical="center"/>
    </xf>
    <xf numFmtId="3" fontId="16" fillId="4" borderId="43" xfId="0" applyNumberFormat="1" applyFont="1" applyFill="1" applyBorder="1" applyAlignment="1">
      <alignment horizontal="center" vertical="center"/>
    </xf>
    <xf numFmtId="3" fontId="16" fillId="4" borderId="64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0" fillId="0" borderId="72" xfId="0" applyBorder="1"/>
    <xf numFmtId="49" fontId="0" fillId="0" borderId="0" xfId="0" applyNumberFormat="1" applyAlignment="1">
      <alignment horizontal="left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14" fillId="9" borderId="45" xfId="0" applyFont="1" applyFill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10" fillId="20" borderId="38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49" fontId="14" fillId="7" borderId="76" xfId="0" applyNumberFormat="1" applyFont="1" applyFill="1" applyBorder="1" applyAlignment="1">
      <alignment horizontal="center" vertical="center" wrapText="1"/>
    </xf>
    <xf numFmtId="0" fontId="14" fillId="7" borderId="77" xfId="0" applyFont="1" applyFill="1" applyBorder="1" applyAlignment="1">
      <alignment horizontal="center" wrapText="1"/>
    </xf>
    <xf numFmtId="0" fontId="4" fillId="4" borderId="76" xfId="0" applyFont="1" applyFill="1" applyBorder="1" applyAlignment="1">
      <alignment horizontal="center" vertical="center"/>
    </xf>
    <xf numFmtId="0" fontId="10" fillId="7" borderId="77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10" fillId="7" borderId="79" xfId="0" applyFont="1" applyFill="1" applyBorder="1" applyAlignment="1">
      <alignment horizontal="center" vertical="center"/>
    </xf>
    <xf numFmtId="49" fontId="14" fillId="7" borderId="82" xfId="0" applyNumberFormat="1" applyFont="1" applyFill="1" applyBorder="1" applyAlignment="1">
      <alignment horizontal="center" vertical="center" wrapText="1"/>
    </xf>
    <xf numFmtId="0" fontId="4" fillId="4" borderId="83" xfId="0" applyFont="1" applyFill="1" applyBorder="1" applyAlignment="1">
      <alignment horizontal="center" vertical="center"/>
    </xf>
    <xf numFmtId="166" fontId="16" fillId="3" borderId="9" xfId="0" applyNumberFormat="1" applyFont="1" applyFill="1" applyBorder="1" applyAlignment="1">
      <alignment horizontal="center" vertical="center"/>
    </xf>
    <xf numFmtId="3" fontId="16" fillId="7" borderId="84" xfId="0" applyNumberFormat="1" applyFont="1" applyFill="1" applyBorder="1" applyAlignment="1">
      <alignment horizontal="center" vertical="center"/>
    </xf>
    <xf numFmtId="3" fontId="16" fillId="7" borderId="61" xfId="0" applyNumberFormat="1" applyFont="1" applyFill="1" applyBorder="1" applyAlignment="1">
      <alignment horizontal="center" vertical="center"/>
    </xf>
    <xf numFmtId="3" fontId="16" fillId="7" borderId="85" xfId="0" applyNumberFormat="1" applyFont="1" applyFill="1" applyBorder="1" applyAlignment="1">
      <alignment horizontal="center" vertical="center"/>
    </xf>
    <xf numFmtId="3" fontId="16" fillId="4" borderId="10" xfId="0" applyNumberFormat="1" applyFont="1" applyFill="1" applyBorder="1" applyAlignment="1">
      <alignment horizontal="center" vertical="center"/>
    </xf>
    <xf numFmtId="3" fontId="16" fillId="4" borderId="11" xfId="0" applyNumberFormat="1" applyFont="1" applyFill="1" applyBorder="1" applyAlignment="1">
      <alignment horizontal="center" vertical="center"/>
    </xf>
    <xf numFmtId="49" fontId="13" fillId="10" borderId="64" xfId="0" applyNumberFormat="1" applyFont="1" applyFill="1" applyBorder="1" applyAlignment="1">
      <alignment horizontal="center" vertical="center"/>
    </xf>
    <xf numFmtId="3" fontId="4" fillId="0" borderId="30" xfId="1" applyNumberFormat="1" applyFont="1" applyFill="1" applyBorder="1" applyAlignment="1">
      <alignment horizontal="center" vertical="center"/>
    </xf>
    <xf numFmtId="3" fontId="4" fillId="0" borderId="51" xfId="1" applyNumberFormat="1" applyFont="1" applyFill="1" applyBorder="1" applyAlignment="1">
      <alignment horizontal="center" vertical="center"/>
    </xf>
    <xf numFmtId="3" fontId="16" fillId="13" borderId="64" xfId="1" applyNumberFormat="1" applyFont="1" applyFill="1" applyBorder="1" applyAlignment="1">
      <alignment horizontal="center" vertical="center"/>
    </xf>
    <xf numFmtId="49" fontId="12" fillId="10" borderId="64" xfId="0" applyNumberFormat="1" applyFont="1" applyFill="1" applyBorder="1" applyAlignment="1">
      <alignment horizontal="center" vertical="center"/>
    </xf>
    <xf numFmtId="0" fontId="15" fillId="14" borderId="86" xfId="0" applyFont="1" applyFill="1" applyBorder="1" applyAlignment="1">
      <alignment horizontal="center" vertical="center" wrapText="1"/>
    </xf>
    <xf numFmtId="3" fontId="4" fillId="0" borderId="31" xfId="1" applyNumberFormat="1" applyFont="1" applyFill="1" applyBorder="1" applyAlignment="1">
      <alignment horizontal="center" vertical="center"/>
    </xf>
    <xf numFmtId="3" fontId="21" fillId="5" borderId="64" xfId="1" applyNumberFormat="1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 wrapText="1"/>
    </xf>
    <xf numFmtId="3" fontId="4" fillId="0" borderId="7" xfId="1" applyNumberFormat="1" applyFont="1" applyFill="1" applyBorder="1" applyAlignment="1">
      <alignment horizontal="center" vertical="center"/>
    </xf>
    <xf numFmtId="49" fontId="2" fillId="2" borderId="88" xfId="3" applyNumberFormat="1" applyFont="1" applyFill="1" applyBorder="1" applyAlignment="1">
      <alignment horizontal="left"/>
    </xf>
    <xf numFmtId="49" fontId="13" fillId="8" borderId="50" xfId="3" applyNumberFormat="1" applyFont="1" applyFill="1" applyBorder="1" applyAlignment="1">
      <alignment horizontal="center" vertical="center"/>
    </xf>
    <xf numFmtId="0" fontId="1" fillId="0" borderId="63" xfId="1" applyBorder="1"/>
    <xf numFmtId="0" fontId="6" fillId="0" borderId="10" xfId="1" applyNumberFormat="1" applyFont="1" applyFill="1" applyBorder="1" applyAlignment="1">
      <alignment horizontal="center"/>
    </xf>
    <xf numFmtId="0" fontId="6" fillId="0" borderId="11" xfId="1" applyNumberFormat="1" applyFont="1" applyFill="1" applyBorder="1" applyAlignment="1">
      <alignment horizontal="center"/>
    </xf>
    <xf numFmtId="0" fontId="6" fillId="0" borderId="12" xfId="1" applyNumberFormat="1" applyFont="1" applyFill="1" applyBorder="1" applyAlignment="1">
      <alignment horizontal="center"/>
    </xf>
    <xf numFmtId="49" fontId="4" fillId="0" borderId="90" xfId="1" applyNumberFormat="1" applyFont="1" applyFill="1" applyBorder="1" applyAlignment="1">
      <alignment horizontal="center" vertical="center"/>
    </xf>
    <xf numFmtId="165" fontId="2" fillId="0" borderId="55" xfId="5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 indent="1"/>
    </xf>
    <xf numFmtId="3" fontId="0" fillId="0" borderId="0" xfId="0" applyNumberFormat="1" applyFill="1"/>
    <xf numFmtId="3" fontId="23" fillId="0" borderId="42" xfId="0" applyNumberFormat="1" applyFont="1" applyFill="1" applyBorder="1" applyAlignment="1">
      <alignment horizontal="left"/>
    </xf>
    <xf numFmtId="3" fontId="23" fillId="0" borderId="42" xfId="0" applyNumberFormat="1" applyFont="1" applyFill="1" applyBorder="1"/>
    <xf numFmtId="165" fontId="4" fillId="0" borderId="55" xfId="5" applyNumberFormat="1" applyFont="1" applyFill="1" applyBorder="1" applyAlignment="1">
      <alignment horizontal="right" vertical="center"/>
    </xf>
    <xf numFmtId="0" fontId="4" fillId="0" borderId="55" xfId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95" xfId="0" applyBorder="1"/>
    <xf numFmtId="0" fontId="28" fillId="0" borderId="95" xfId="0" applyFont="1" applyBorder="1"/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23" fillId="13" borderId="63" xfId="0" applyFont="1" applyFill="1" applyBorder="1" applyAlignment="1">
      <alignment horizontal="left" vertical="center" wrapText="1"/>
    </xf>
    <xf numFmtId="0" fontId="23" fillId="13" borderId="55" xfId="0" applyFont="1" applyFill="1" applyBorder="1" applyAlignment="1">
      <alignment horizontal="left" vertical="center" wrapText="1"/>
    </xf>
    <xf numFmtId="0" fontId="9" fillId="0" borderId="95" xfId="0" applyFont="1" applyBorder="1"/>
    <xf numFmtId="49" fontId="14" fillId="7" borderId="98" xfId="0" applyNumberFormat="1" applyFont="1" applyFill="1" applyBorder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0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0" fillId="12" borderId="86" xfId="0" applyFont="1" applyFill="1" applyBorder="1" applyAlignment="1">
      <alignment horizontal="center" vertical="center" wrapText="1"/>
    </xf>
    <xf numFmtId="0" fontId="20" fillId="12" borderId="87" xfId="0" applyFont="1" applyFill="1" applyBorder="1" applyAlignment="1">
      <alignment horizontal="center" vertical="center" wrapText="1"/>
    </xf>
    <xf numFmtId="49" fontId="31" fillId="12" borderId="54" xfId="0" applyNumberFormat="1" applyFont="1" applyFill="1" applyBorder="1" applyAlignment="1">
      <alignment horizontal="center" vertical="center" wrapText="1"/>
    </xf>
    <xf numFmtId="0" fontId="20" fillId="12" borderId="53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20" fillId="14" borderId="4" xfId="0" applyFont="1" applyFill="1" applyBorder="1" applyAlignment="1">
      <alignment horizontal="center" vertical="center" wrapText="1"/>
    </xf>
    <xf numFmtId="0" fontId="32" fillId="0" borderId="0" xfId="0" applyFont="1"/>
    <xf numFmtId="0" fontId="4" fillId="0" borderId="95" xfId="0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top"/>
    </xf>
    <xf numFmtId="0" fontId="31" fillId="20" borderId="10" xfId="3" applyFont="1" applyFill="1" applyBorder="1" applyAlignment="1">
      <alignment horizontal="center" vertical="center" wrapText="1"/>
    </xf>
    <xf numFmtId="49" fontId="31" fillId="9" borderId="39" xfId="6" applyNumberFormat="1" applyFont="1" applyFill="1" applyBorder="1" applyAlignment="1">
      <alignment horizontal="center" vertical="center" wrapText="1"/>
    </xf>
    <xf numFmtId="49" fontId="14" fillId="9" borderId="26" xfId="1" applyNumberFormat="1" applyFont="1" applyFill="1" applyBorder="1" applyAlignment="1">
      <alignment horizontal="left" vertical="center" indent="1"/>
    </xf>
    <xf numFmtId="49" fontId="14" fillId="9" borderId="28" xfId="1" applyNumberFormat="1" applyFont="1" applyFill="1" applyBorder="1" applyAlignment="1">
      <alignment horizontal="left" vertical="center" indent="1"/>
    </xf>
    <xf numFmtId="49" fontId="14" fillId="9" borderId="32" xfId="1" applyNumberFormat="1" applyFont="1" applyFill="1" applyBorder="1" applyAlignment="1">
      <alignment horizontal="left" vertical="center" indent="1"/>
    </xf>
    <xf numFmtId="49" fontId="14" fillId="9" borderId="43" xfId="1" applyNumberFormat="1" applyFont="1" applyFill="1" applyBorder="1" applyAlignment="1">
      <alignment horizontal="left" vertical="center" indent="1"/>
    </xf>
    <xf numFmtId="49" fontId="3" fillId="0" borderId="0" xfId="3" applyNumberFormat="1" applyFont="1" applyFill="1" applyAlignment="1">
      <alignment vertical="center"/>
    </xf>
    <xf numFmtId="0" fontId="0" fillId="0" borderId="0" xfId="0" applyBorder="1"/>
    <xf numFmtId="0" fontId="12" fillId="13" borderId="90" xfId="0" applyFont="1" applyFill="1" applyBorder="1" applyAlignment="1">
      <alignment horizontal="left" vertical="center"/>
    </xf>
    <xf numFmtId="0" fontId="23" fillId="24" borderId="3" xfId="0" applyFont="1" applyFill="1" applyBorder="1" applyAlignment="1">
      <alignment horizontal="center" vertical="center" wrapText="1"/>
    </xf>
    <xf numFmtId="3" fontId="34" fillId="3" borderId="89" xfId="1" applyNumberFormat="1" applyFont="1" applyFill="1" applyBorder="1" applyAlignment="1">
      <alignment horizontal="center" vertical="center"/>
    </xf>
    <xf numFmtId="3" fontId="34" fillId="3" borderId="90" xfId="1" applyNumberFormat="1" applyFont="1" applyFill="1" applyBorder="1" applyAlignment="1">
      <alignment horizontal="center" vertical="center"/>
    </xf>
    <xf numFmtId="3" fontId="34" fillId="3" borderId="30" xfId="1" applyNumberFormat="1" applyFont="1" applyFill="1" applyBorder="1" applyAlignment="1">
      <alignment horizontal="center" vertical="center"/>
    </xf>
    <xf numFmtId="3" fontId="34" fillId="3" borderId="5" xfId="1" applyNumberFormat="1" applyFont="1" applyFill="1" applyBorder="1" applyAlignment="1">
      <alignment horizontal="center" vertical="center"/>
    </xf>
    <xf numFmtId="3" fontId="34" fillId="3" borderId="51" xfId="1" applyNumberFormat="1" applyFont="1" applyFill="1" applyBorder="1" applyAlignment="1">
      <alignment horizontal="center" vertical="center"/>
    </xf>
    <xf numFmtId="3" fontId="34" fillId="3" borderId="13" xfId="1" applyNumberFormat="1" applyFont="1" applyFill="1" applyBorder="1" applyAlignment="1">
      <alignment horizontal="center" vertical="center"/>
    </xf>
    <xf numFmtId="3" fontId="21" fillId="9" borderId="64" xfId="1" applyNumberFormat="1" applyFont="1" applyFill="1" applyBorder="1" applyAlignment="1">
      <alignment horizontal="center" vertical="center"/>
    </xf>
    <xf numFmtId="3" fontId="21" fillId="9" borderId="10" xfId="1" applyNumberFormat="1" applyFont="1" applyFill="1" applyBorder="1" applyAlignment="1">
      <alignment horizontal="center" vertical="center"/>
    </xf>
    <xf numFmtId="0" fontId="36" fillId="0" borderId="0" xfId="0" applyFont="1"/>
    <xf numFmtId="3" fontId="34" fillId="3" borderId="27" xfId="1" applyNumberFormat="1" applyFont="1" applyFill="1" applyBorder="1" applyAlignment="1">
      <alignment horizontal="center" vertical="center"/>
    </xf>
    <xf numFmtId="3" fontId="34" fillId="3" borderId="49" xfId="1" applyNumberFormat="1" applyFont="1" applyFill="1" applyBorder="1" applyAlignment="1">
      <alignment horizontal="center" vertical="center"/>
    </xf>
    <xf numFmtId="3" fontId="34" fillId="3" borderId="21" xfId="1" applyNumberFormat="1" applyFont="1" applyFill="1" applyBorder="1" applyAlignment="1">
      <alignment horizontal="center" vertical="center"/>
    </xf>
    <xf numFmtId="3" fontId="34" fillId="3" borderId="69" xfId="1" applyNumberFormat="1" applyFont="1" applyFill="1" applyBorder="1" applyAlignment="1">
      <alignment horizontal="center" vertical="center"/>
    </xf>
    <xf numFmtId="3" fontId="34" fillId="3" borderId="2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16" fillId="22" borderId="26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3" fontId="34" fillId="19" borderId="5" xfId="1" applyNumberFormat="1" applyFont="1" applyFill="1" applyBorder="1" applyAlignment="1">
      <alignment horizontal="center" vertical="center"/>
    </xf>
    <xf numFmtId="3" fontId="34" fillId="19" borderId="13" xfId="1" applyNumberFormat="1" applyFont="1" applyFill="1" applyBorder="1" applyAlignment="1">
      <alignment horizontal="center" vertical="center"/>
    </xf>
    <xf numFmtId="3" fontId="21" fillId="6" borderId="64" xfId="1" applyNumberFormat="1" applyFont="1" applyFill="1" applyBorder="1" applyAlignment="1">
      <alignment horizontal="center" vertical="center"/>
    </xf>
    <xf numFmtId="3" fontId="21" fillId="6" borderId="10" xfId="1" applyNumberFormat="1" applyFont="1" applyFill="1" applyBorder="1" applyAlignment="1">
      <alignment horizontal="center" vertical="center"/>
    </xf>
    <xf numFmtId="3" fontId="34" fillId="19" borderId="21" xfId="1" applyNumberFormat="1" applyFont="1" applyFill="1" applyBorder="1" applyAlignment="1">
      <alignment horizontal="center" vertical="center"/>
    </xf>
    <xf numFmtId="3" fontId="34" fillId="19" borderId="69" xfId="1" applyNumberFormat="1" applyFont="1" applyFill="1" applyBorder="1" applyAlignment="1">
      <alignment horizontal="center" vertical="center"/>
    </xf>
    <xf numFmtId="0" fontId="0" fillId="26" borderId="62" xfId="0" applyFill="1" applyBorder="1"/>
    <xf numFmtId="0" fontId="0" fillId="26" borderId="68" xfId="0" applyFill="1" applyBorder="1"/>
    <xf numFmtId="0" fontId="0" fillId="26" borderId="69" xfId="0" applyFill="1" applyBorder="1"/>
    <xf numFmtId="0" fontId="0" fillId="26" borderId="56" xfId="0" applyFill="1" applyBorder="1"/>
    <xf numFmtId="0" fontId="0" fillId="26" borderId="0" xfId="0" applyFill="1" applyBorder="1"/>
    <xf numFmtId="0" fontId="0" fillId="26" borderId="92" xfId="0" applyFill="1" applyBorder="1"/>
    <xf numFmtId="0" fontId="0" fillId="26" borderId="52" xfId="0" applyFill="1" applyBorder="1"/>
    <xf numFmtId="0" fontId="0" fillId="26" borderId="101" xfId="0" applyFill="1" applyBorder="1"/>
    <xf numFmtId="0" fontId="0" fillId="26" borderId="102" xfId="0" applyFill="1" applyBorder="1"/>
    <xf numFmtId="0" fontId="37" fillId="0" borderId="0" xfId="0" applyFont="1" applyAlignment="1">
      <alignment horizontal="left" vertical="center" readingOrder="1"/>
    </xf>
    <xf numFmtId="0" fontId="27" fillId="0" borderId="95" xfId="7" applyBorder="1" applyAlignment="1">
      <alignment horizontal="left" vertical="center"/>
    </xf>
    <xf numFmtId="0" fontId="34" fillId="0" borderId="95" xfId="0" applyFont="1" applyBorder="1" applyAlignment="1">
      <alignment vertical="center"/>
    </xf>
    <xf numFmtId="0" fontId="23" fillId="24" borderId="2" xfId="0" applyFont="1" applyFill="1" applyBorder="1" applyAlignment="1">
      <alignment horizontal="center" vertical="center"/>
    </xf>
    <xf numFmtId="0" fontId="23" fillId="24" borderId="4" xfId="0" applyFont="1" applyFill="1" applyBorder="1" applyAlignment="1">
      <alignment horizontal="center" vertical="center" wrapText="1"/>
    </xf>
    <xf numFmtId="3" fontId="10" fillId="7" borderId="39" xfId="0" applyNumberFormat="1" applyFont="1" applyFill="1" applyBorder="1" applyAlignment="1">
      <alignment horizontal="center" vertical="center"/>
    </xf>
    <xf numFmtId="3" fontId="10" fillId="7" borderId="61" xfId="0" applyNumberFormat="1" applyFont="1" applyFill="1" applyBorder="1" applyAlignment="1">
      <alignment horizontal="center" vertical="center"/>
    </xf>
    <xf numFmtId="3" fontId="10" fillId="25" borderId="11" xfId="0" applyNumberFormat="1" applyFont="1" applyFill="1" applyBorder="1" applyAlignment="1">
      <alignment horizontal="center" vertical="center"/>
    </xf>
    <xf numFmtId="166" fontId="16" fillId="3" borderId="55" xfId="3" applyNumberFormat="1" applyFont="1" applyFill="1" applyBorder="1" applyAlignment="1">
      <alignment horizontal="center" vertical="center"/>
    </xf>
    <xf numFmtId="166" fontId="16" fillId="3" borderId="6" xfId="3" applyNumberFormat="1" applyFont="1" applyFill="1" applyBorder="1" applyAlignment="1">
      <alignment horizontal="center" vertical="center"/>
    </xf>
    <xf numFmtId="166" fontId="16" fillId="3" borderId="15" xfId="3" applyNumberFormat="1" applyFont="1" applyFill="1" applyBorder="1" applyAlignment="1">
      <alignment horizontal="center" vertical="center"/>
    </xf>
    <xf numFmtId="166" fontId="16" fillId="3" borderId="12" xfId="3" applyNumberFormat="1" applyFont="1" applyFill="1" applyBorder="1" applyAlignment="1">
      <alignment horizontal="center" vertical="center"/>
    </xf>
    <xf numFmtId="166" fontId="16" fillId="3" borderId="16" xfId="3" applyNumberFormat="1" applyFont="1" applyFill="1" applyBorder="1" applyAlignment="1">
      <alignment horizontal="center" vertical="center"/>
    </xf>
    <xf numFmtId="166" fontId="16" fillId="3" borderId="17" xfId="3" applyNumberFormat="1" applyFont="1" applyFill="1" applyBorder="1" applyAlignment="1">
      <alignment horizontal="center" vertical="center"/>
    </xf>
    <xf numFmtId="166" fontId="16" fillId="3" borderId="62" xfId="3" applyNumberFormat="1" applyFont="1" applyFill="1" applyBorder="1" applyAlignment="1">
      <alignment horizontal="center" vertical="center"/>
    </xf>
    <xf numFmtId="166" fontId="16" fillId="3" borderId="4" xfId="3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 readingOrder="1"/>
    </xf>
    <xf numFmtId="0" fontId="39" fillId="0" borderId="0" xfId="0" applyFont="1"/>
    <xf numFmtId="0" fontId="14" fillId="7" borderId="77" xfId="0" applyFont="1" applyFill="1" applyBorder="1" applyAlignment="1">
      <alignment horizontal="center" vertical="center" wrapText="1"/>
    </xf>
    <xf numFmtId="0" fontId="10" fillId="20" borderId="91" xfId="3" applyFont="1" applyFill="1" applyBorder="1" applyAlignment="1">
      <alignment horizontal="center" vertical="center" wrapText="1"/>
    </xf>
    <xf numFmtId="49" fontId="13" fillId="8" borderId="23" xfId="3" applyNumberFormat="1" applyFont="1" applyFill="1" applyBorder="1" applyAlignment="1">
      <alignment horizontal="center" vertical="center"/>
    </xf>
    <xf numFmtId="0" fontId="31" fillId="20" borderId="43" xfId="3" applyFont="1" applyFill="1" applyBorder="1" applyAlignment="1">
      <alignment horizontal="center" vertical="center" wrapText="1"/>
    </xf>
    <xf numFmtId="3" fontId="34" fillId="3" borderId="103" xfId="1" applyNumberFormat="1" applyFont="1" applyFill="1" applyBorder="1" applyAlignment="1">
      <alignment horizontal="center" vertical="center"/>
    </xf>
    <xf numFmtId="3" fontId="34" fillId="3" borderId="28" xfId="1" applyNumberFormat="1" applyFont="1" applyFill="1" applyBorder="1" applyAlignment="1">
      <alignment horizontal="center" vertical="center"/>
    </xf>
    <xf numFmtId="3" fontId="34" fillId="3" borderId="66" xfId="1" applyNumberFormat="1" applyFont="1" applyFill="1" applyBorder="1" applyAlignment="1">
      <alignment horizontal="center" vertical="center"/>
    </xf>
    <xf numFmtId="0" fontId="34" fillId="3" borderId="76" xfId="1" applyFont="1" applyFill="1" applyBorder="1" applyAlignment="1">
      <alignment horizontal="center" vertical="center"/>
    </xf>
    <xf numFmtId="0" fontId="34" fillId="3" borderId="83" xfId="1" applyFont="1" applyFill="1" applyBorder="1" applyAlignment="1">
      <alignment horizontal="center" vertical="center"/>
    </xf>
    <xf numFmtId="166" fontId="16" fillId="3" borderId="9" xfId="3" applyNumberFormat="1" applyFont="1" applyFill="1" applyBorder="1" applyAlignment="1">
      <alignment horizontal="center" vertical="center"/>
    </xf>
    <xf numFmtId="166" fontId="16" fillId="3" borderId="37" xfId="3" applyNumberFormat="1" applyFont="1" applyFill="1" applyBorder="1" applyAlignment="1">
      <alignment horizontal="center" vertical="center"/>
    </xf>
    <xf numFmtId="0" fontId="10" fillId="20" borderId="48" xfId="3" applyFont="1" applyFill="1" applyBorder="1" applyAlignment="1">
      <alignment horizontal="center" vertical="center" wrapText="1"/>
    </xf>
    <xf numFmtId="49" fontId="31" fillId="9" borderId="40" xfId="6" applyNumberFormat="1" applyFont="1" applyFill="1" applyBorder="1" applyAlignment="1">
      <alignment horizontal="center" vertical="center" wrapText="1"/>
    </xf>
    <xf numFmtId="49" fontId="13" fillId="8" borderId="64" xfId="3" applyNumberFormat="1" applyFont="1" applyFill="1" applyBorder="1" applyAlignment="1">
      <alignment horizontal="center" vertical="center"/>
    </xf>
    <xf numFmtId="0" fontId="0" fillId="27" borderId="62" xfId="0" applyFill="1" applyBorder="1"/>
    <xf numFmtId="0" fontId="0" fillId="27" borderId="68" xfId="0" applyFill="1" applyBorder="1"/>
    <xf numFmtId="0" fontId="0" fillId="27" borderId="69" xfId="0" applyFill="1" applyBorder="1"/>
    <xf numFmtId="0" fontId="0" fillId="27" borderId="56" xfId="0" applyFill="1" applyBorder="1"/>
    <xf numFmtId="0" fontId="0" fillId="27" borderId="0" xfId="0" applyFill="1" applyBorder="1"/>
    <xf numFmtId="0" fontId="0" fillId="27" borderId="92" xfId="0" applyFill="1" applyBorder="1"/>
    <xf numFmtId="0" fontId="0" fillId="27" borderId="52" xfId="0" applyFill="1" applyBorder="1"/>
    <xf numFmtId="0" fontId="0" fillId="27" borderId="101" xfId="0" applyFill="1" applyBorder="1"/>
    <xf numFmtId="0" fontId="0" fillId="27" borderId="102" xfId="0" applyFill="1" applyBorder="1"/>
    <xf numFmtId="0" fontId="35" fillId="0" borderId="0" xfId="0" applyFont="1" applyAlignment="1"/>
    <xf numFmtId="0" fontId="35" fillId="0" borderId="0" xfId="0" applyFont="1" applyAlignment="1">
      <alignment horizontal="left" indent="3"/>
    </xf>
    <xf numFmtId="0" fontId="4" fillId="3" borderId="5" xfId="1" applyFont="1" applyFill="1" applyBorder="1" applyAlignment="1">
      <alignment horizontal="center" vertical="center"/>
    </xf>
    <xf numFmtId="166" fontId="15" fillId="3" borderId="55" xfId="0" applyNumberFormat="1" applyFont="1" applyFill="1" applyBorder="1" applyAlignment="1">
      <alignment horizontal="center" vertical="center"/>
    </xf>
    <xf numFmtId="166" fontId="15" fillId="3" borderId="6" xfId="0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166" fontId="15" fillId="3" borderId="15" xfId="0" applyNumberFormat="1" applyFont="1" applyFill="1" applyBorder="1" applyAlignment="1">
      <alignment horizontal="center" vertical="center"/>
    </xf>
    <xf numFmtId="166" fontId="15" fillId="3" borderId="12" xfId="0" applyNumberFormat="1" applyFont="1" applyFill="1" applyBorder="1" applyAlignment="1">
      <alignment horizontal="center" vertical="center"/>
    </xf>
    <xf numFmtId="3" fontId="34" fillId="0" borderId="30" xfId="1" applyNumberFormat="1" applyFont="1" applyFill="1" applyBorder="1" applyAlignment="1">
      <alignment horizontal="center" vertical="center"/>
    </xf>
    <xf numFmtId="3" fontId="34" fillId="0" borderId="31" xfId="1" applyNumberFormat="1" applyFont="1" applyFill="1" applyBorder="1" applyAlignment="1">
      <alignment horizontal="center" vertical="center"/>
    </xf>
    <xf numFmtId="3" fontId="34" fillId="0" borderId="5" xfId="1" applyNumberFormat="1" applyFont="1" applyFill="1" applyBorder="1" applyAlignment="1">
      <alignment horizontal="center" vertical="center"/>
    </xf>
    <xf numFmtId="3" fontId="34" fillId="0" borderId="7" xfId="1" applyNumberFormat="1" applyFont="1" applyFill="1" applyBorder="1" applyAlignment="1">
      <alignment horizontal="center" vertical="center"/>
    </xf>
    <xf numFmtId="0" fontId="43" fillId="0" borderId="0" xfId="0" applyFont="1"/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5" fillId="0" borderId="0" xfId="0" applyFont="1" applyFill="1" applyBorder="1" applyAlignment="1">
      <alignment horizontal="justify" vertical="center" wrapText="1"/>
    </xf>
    <xf numFmtId="0" fontId="22" fillId="4" borderId="101" xfId="0" applyFont="1" applyFill="1" applyBorder="1" applyAlignment="1">
      <alignment vertical="center"/>
    </xf>
    <xf numFmtId="3" fontId="4" fillId="19" borderId="5" xfId="1" applyNumberFormat="1" applyFont="1" applyFill="1" applyBorder="1" applyAlignment="1">
      <alignment horizontal="center" vertical="center"/>
    </xf>
    <xf numFmtId="3" fontId="4" fillId="19" borderId="7" xfId="1" applyNumberFormat="1" applyFont="1" applyFill="1" applyBorder="1" applyAlignment="1">
      <alignment horizontal="center" vertical="center"/>
    </xf>
    <xf numFmtId="166" fontId="15" fillId="3" borderId="9" xfId="0" applyNumberFormat="1" applyFont="1" applyFill="1" applyBorder="1" applyAlignment="1">
      <alignment horizontal="center" vertical="center"/>
    </xf>
    <xf numFmtId="3" fontId="18" fillId="22" borderId="64" xfId="1" applyNumberFormat="1" applyFont="1" applyFill="1" applyBorder="1" applyAlignment="1">
      <alignment horizontal="center" vertical="center"/>
    </xf>
    <xf numFmtId="3" fontId="18" fillId="22" borderId="104" xfId="1" applyNumberFormat="1" applyFont="1" applyFill="1" applyBorder="1" applyAlignment="1">
      <alignment horizontal="center" vertical="center"/>
    </xf>
    <xf numFmtId="166" fontId="15" fillId="3" borderId="58" xfId="0" applyNumberFormat="1" applyFont="1" applyFill="1" applyBorder="1" applyAlignment="1">
      <alignment horizontal="center" vertical="center"/>
    </xf>
    <xf numFmtId="0" fontId="17" fillId="0" borderId="0" xfId="6" applyFont="1" applyAlignment="1">
      <alignment vertical="center"/>
    </xf>
    <xf numFmtId="10" fontId="0" fillId="0" borderId="0" xfId="0" applyNumberFormat="1"/>
    <xf numFmtId="0" fontId="10" fillId="22" borderId="2" xfId="0" applyFont="1" applyFill="1" applyBorder="1" applyAlignment="1">
      <alignment horizontal="center" vertical="center" wrapText="1"/>
    </xf>
    <xf numFmtId="0" fontId="22" fillId="29" borderId="50" xfId="0" applyFont="1" applyFill="1" applyBorder="1" applyAlignment="1">
      <alignment horizontal="center" vertical="center"/>
    </xf>
    <xf numFmtId="0" fontId="10" fillId="22" borderId="27" xfId="0" applyFont="1" applyFill="1" applyBorder="1" applyAlignment="1">
      <alignment horizontal="center" vertical="center" wrapText="1"/>
    </xf>
    <xf numFmtId="3" fontId="34" fillId="19" borderId="30" xfId="1" applyNumberFormat="1" applyFont="1" applyFill="1" applyBorder="1" applyAlignment="1">
      <alignment horizontal="center" vertical="center"/>
    </xf>
    <xf numFmtId="3" fontId="34" fillId="19" borderId="31" xfId="1" applyNumberFormat="1" applyFont="1" applyFill="1" applyBorder="1" applyAlignment="1">
      <alignment horizontal="center" vertical="center"/>
    </xf>
    <xf numFmtId="3" fontId="4" fillId="19" borderId="13" xfId="1" applyNumberFormat="1" applyFont="1" applyFill="1" applyBorder="1" applyAlignment="1">
      <alignment horizontal="center" vertical="center"/>
    </xf>
    <xf numFmtId="0" fontId="4" fillId="3" borderId="90" xfId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/>
    </xf>
    <xf numFmtId="49" fontId="13" fillId="8" borderId="23" xfId="3" applyNumberFormat="1" applyFont="1" applyFill="1" applyBorder="1" applyAlignment="1">
      <alignment horizontal="center" vertical="center"/>
    </xf>
    <xf numFmtId="0" fontId="42" fillId="0" borderId="106" xfId="0" applyFont="1" applyBorder="1" applyAlignment="1">
      <alignment horizontal="right" vertical="center"/>
    </xf>
    <xf numFmtId="10" fontId="20" fillId="14" borderId="64" xfId="1" applyNumberFormat="1" applyFont="1" applyFill="1" applyBorder="1" applyAlignment="1">
      <alignment horizontal="left" vertical="center" indent="1"/>
    </xf>
    <xf numFmtId="0" fontId="16" fillId="14" borderId="27" xfId="1" applyFont="1" applyFill="1" applyBorder="1" applyAlignment="1">
      <alignment horizontal="left" vertical="center" indent="1"/>
    </xf>
    <xf numFmtId="0" fontId="16" fillId="14" borderId="30" xfId="1" applyFont="1" applyFill="1" applyBorder="1" applyAlignment="1">
      <alignment horizontal="left" vertical="center" indent="1"/>
    </xf>
    <xf numFmtId="0" fontId="16" fillId="14" borderId="31" xfId="1" applyFont="1" applyFill="1" applyBorder="1" applyAlignment="1">
      <alignment horizontal="left" vertical="center" indent="1"/>
    </xf>
    <xf numFmtId="0" fontId="16" fillId="12" borderId="26" xfId="1" applyFont="1" applyFill="1" applyBorder="1" applyAlignment="1">
      <alignment horizontal="left" vertical="center" indent="1"/>
    </xf>
    <xf numFmtId="0" fontId="16" fillId="12" borderId="28" xfId="1" applyFont="1" applyFill="1" applyBorder="1" applyAlignment="1">
      <alignment horizontal="left" vertical="center" indent="1"/>
    </xf>
    <xf numFmtId="0" fontId="16" fillId="12" borderId="32" xfId="1" applyFont="1" applyFill="1" applyBorder="1" applyAlignment="1">
      <alignment horizontal="left" vertical="center" indent="1"/>
    </xf>
    <xf numFmtId="10" fontId="20" fillId="12" borderId="43" xfId="1" applyNumberFormat="1" applyFont="1" applyFill="1" applyBorder="1" applyAlignment="1">
      <alignment horizontal="left" vertical="center" indent="1"/>
    </xf>
    <xf numFmtId="0" fontId="41" fillId="0" borderId="0" xfId="8" applyFont="1"/>
    <xf numFmtId="49" fontId="48" fillId="3" borderId="0" xfId="8" applyNumberFormat="1" applyFont="1" applyFill="1" applyAlignment="1">
      <alignment horizontal="center" vertical="center" wrapText="1"/>
    </xf>
    <xf numFmtId="0" fontId="49" fillId="0" borderId="0" xfId="8" applyFont="1" applyBorder="1"/>
    <xf numFmtId="166" fontId="16" fillId="3" borderId="12" xfId="8" applyNumberFormat="1" applyFont="1" applyFill="1" applyBorder="1" applyAlignment="1">
      <alignment horizontal="center" vertical="center"/>
    </xf>
    <xf numFmtId="49" fontId="40" fillId="10" borderId="39" xfId="8" applyNumberFormat="1" applyFont="1" applyFill="1" applyBorder="1" applyAlignment="1">
      <alignment horizontal="left" vertical="center" indent="6"/>
    </xf>
    <xf numFmtId="49" fontId="50" fillId="10" borderId="43" xfId="8" applyNumberFormat="1" applyFont="1" applyFill="1" applyBorder="1" applyAlignment="1">
      <alignment horizontal="left" vertical="center" indent="7"/>
    </xf>
    <xf numFmtId="3" fontId="34" fillId="0" borderId="90" xfId="1" applyNumberFormat="1" applyFont="1" applyFill="1" applyBorder="1" applyAlignment="1">
      <alignment horizontal="center" vertical="center"/>
    </xf>
    <xf numFmtId="166" fontId="16" fillId="3" borderId="55" xfId="8" applyNumberFormat="1" applyFont="1" applyFill="1" applyBorder="1" applyAlignment="1">
      <alignment horizontal="center" vertical="center"/>
    </xf>
    <xf numFmtId="166" fontId="16" fillId="3" borderId="37" xfId="8" applyNumberFormat="1" applyFont="1" applyFill="1" applyBorder="1" applyAlignment="1">
      <alignment horizontal="center" vertical="center"/>
    </xf>
    <xf numFmtId="166" fontId="16" fillId="3" borderId="6" xfId="8" applyNumberFormat="1" applyFont="1" applyFill="1" applyBorder="1" applyAlignment="1">
      <alignment horizontal="center" vertical="center"/>
    </xf>
    <xf numFmtId="166" fontId="16" fillId="3" borderId="9" xfId="8" applyNumberFormat="1" applyFont="1" applyFill="1" applyBorder="1" applyAlignment="1">
      <alignment horizontal="center" vertical="center"/>
    </xf>
    <xf numFmtId="3" fontId="34" fillId="0" borderId="102" xfId="1" applyNumberFormat="1" applyFont="1" applyFill="1" applyBorder="1" applyAlignment="1">
      <alignment horizontal="center" vertical="center"/>
    </xf>
    <xf numFmtId="3" fontId="34" fillId="0" borderId="21" xfId="1" applyNumberFormat="1" applyFont="1" applyFill="1" applyBorder="1" applyAlignment="1">
      <alignment horizontal="center" vertical="center"/>
    </xf>
    <xf numFmtId="3" fontId="34" fillId="0" borderId="105" xfId="1" applyNumberFormat="1" applyFont="1" applyFill="1" applyBorder="1" applyAlignment="1">
      <alignment horizontal="center" vertical="center"/>
    </xf>
    <xf numFmtId="3" fontId="34" fillId="0" borderId="13" xfId="1" applyNumberFormat="1" applyFont="1" applyFill="1" applyBorder="1" applyAlignment="1">
      <alignment horizontal="center" vertical="center"/>
    </xf>
    <xf numFmtId="166" fontId="16" fillId="3" borderId="15" xfId="8" applyNumberFormat="1" applyFont="1" applyFill="1" applyBorder="1" applyAlignment="1">
      <alignment horizontal="center" vertical="center"/>
    </xf>
    <xf numFmtId="49" fontId="50" fillId="10" borderId="44" xfId="8" applyNumberFormat="1" applyFont="1" applyFill="1" applyBorder="1" applyAlignment="1">
      <alignment horizontal="left" vertical="center" indent="7"/>
    </xf>
    <xf numFmtId="49" fontId="50" fillId="10" borderId="64" xfId="8" applyNumberFormat="1" applyFont="1" applyFill="1" applyBorder="1" applyAlignment="1">
      <alignment horizontal="center" vertical="center"/>
    </xf>
    <xf numFmtId="3" fontId="34" fillId="0" borderId="89" xfId="1" applyNumberFormat="1" applyFont="1" applyFill="1" applyBorder="1" applyAlignment="1">
      <alignment horizontal="center" vertical="center"/>
    </xf>
    <xf numFmtId="3" fontId="34" fillId="0" borderId="51" xfId="1" applyNumberFormat="1" applyFont="1" applyFill="1" applyBorder="1" applyAlignment="1">
      <alignment horizontal="center" vertical="center"/>
    </xf>
    <xf numFmtId="49" fontId="31" fillId="9" borderId="43" xfId="0" applyNumberFormat="1" applyFont="1" applyFill="1" applyBorder="1" applyAlignment="1">
      <alignment vertical="center"/>
    </xf>
    <xf numFmtId="49" fontId="10" fillId="9" borderId="27" xfId="0" applyNumberFormat="1" applyFont="1" applyFill="1" applyBorder="1" applyAlignment="1">
      <alignment horizontal="left" vertical="center"/>
    </xf>
    <xf numFmtId="49" fontId="10" fillId="9" borderId="30" xfId="0" applyNumberFormat="1" applyFont="1" applyFill="1" applyBorder="1" applyAlignment="1">
      <alignment horizontal="left" vertical="center"/>
    </xf>
    <xf numFmtId="49" fontId="10" fillId="9" borderId="51" xfId="0" applyNumberFormat="1" applyFont="1" applyFill="1" applyBorder="1" applyAlignment="1">
      <alignment horizontal="left" vertical="center"/>
    </xf>
    <xf numFmtId="49" fontId="10" fillId="9" borderId="31" xfId="0" applyNumberFormat="1" applyFont="1" applyFill="1" applyBorder="1" applyAlignment="1">
      <alignment horizontal="left" vertical="center"/>
    </xf>
    <xf numFmtId="49" fontId="10" fillId="7" borderId="27" xfId="0" applyNumberFormat="1" applyFont="1" applyFill="1" applyBorder="1" applyAlignment="1">
      <alignment horizontal="left" vertical="center"/>
    </xf>
    <xf numFmtId="49" fontId="10" fillId="7" borderId="30" xfId="0" applyNumberFormat="1" applyFont="1" applyFill="1" applyBorder="1" applyAlignment="1">
      <alignment horizontal="left" vertical="center"/>
    </xf>
    <xf numFmtId="49" fontId="10" fillId="7" borderId="31" xfId="0" applyNumberFormat="1" applyFont="1" applyFill="1" applyBorder="1" applyAlignment="1">
      <alignment horizontal="left" vertical="center"/>
    </xf>
    <xf numFmtId="49" fontId="20" fillId="7" borderId="64" xfId="0" applyNumberFormat="1" applyFont="1" applyFill="1" applyBorder="1" applyAlignment="1">
      <alignment horizontal="left" vertical="center"/>
    </xf>
    <xf numFmtId="49" fontId="10" fillId="32" borderId="10" xfId="8" applyNumberFormat="1" applyFont="1" applyFill="1" applyBorder="1" applyAlignment="1">
      <alignment horizontal="center" vertical="center" wrapText="1"/>
    </xf>
    <xf numFmtId="0" fontId="16" fillId="32" borderId="27" xfId="1" applyFont="1" applyFill="1" applyBorder="1" applyAlignment="1">
      <alignment horizontal="left" vertical="center" indent="1"/>
    </xf>
    <xf numFmtId="0" fontId="16" fillId="32" borderId="30" xfId="1" applyFont="1" applyFill="1" applyBorder="1" applyAlignment="1">
      <alignment horizontal="left" vertical="center" indent="1"/>
    </xf>
    <xf numFmtId="0" fontId="16" fillId="32" borderId="51" xfId="1" applyFont="1" applyFill="1" applyBorder="1" applyAlignment="1">
      <alignment horizontal="left" vertical="center" indent="1"/>
    </xf>
    <xf numFmtId="10" fontId="20" fillId="32" borderId="64" xfId="1" applyNumberFormat="1" applyFont="1" applyFill="1" applyBorder="1" applyAlignment="1">
      <alignment horizontal="left" vertical="center" indent="1"/>
    </xf>
    <xf numFmtId="0" fontId="16" fillId="14" borderId="51" xfId="1" applyFont="1" applyFill="1" applyBorder="1" applyAlignment="1">
      <alignment horizontal="left" vertical="center" indent="1"/>
    </xf>
    <xf numFmtId="3" fontId="21" fillId="24" borderId="64" xfId="1" applyNumberFormat="1" applyFont="1" applyFill="1" applyBorder="1" applyAlignment="1">
      <alignment horizontal="center" vertical="center"/>
    </xf>
    <xf numFmtId="3" fontId="21" fillId="24" borderId="10" xfId="1" applyNumberFormat="1" applyFont="1" applyFill="1" applyBorder="1" applyAlignment="1">
      <alignment horizontal="center" vertical="center"/>
    </xf>
    <xf numFmtId="3" fontId="21" fillId="5" borderId="104" xfId="1" applyNumberFormat="1" applyFont="1" applyFill="1" applyBorder="1" applyAlignment="1">
      <alignment horizontal="center" vertical="center"/>
    </xf>
    <xf numFmtId="0" fontId="16" fillId="14" borderId="26" xfId="1" applyFont="1" applyFill="1" applyBorder="1" applyAlignment="1">
      <alignment horizontal="left" vertical="center" indent="1"/>
    </xf>
    <xf numFmtId="0" fontId="16" fillId="14" borderId="28" xfId="1" applyFont="1" applyFill="1" applyBorder="1" applyAlignment="1">
      <alignment horizontal="left" vertical="center" indent="1"/>
    </xf>
    <xf numFmtId="0" fontId="16" fillId="14" borderId="66" xfId="1" applyFont="1" applyFill="1" applyBorder="1" applyAlignment="1">
      <alignment horizontal="left" vertical="center" indent="1"/>
    </xf>
    <xf numFmtId="10" fontId="20" fillId="14" borderId="43" xfId="1" applyNumberFormat="1" applyFont="1" applyFill="1" applyBorder="1" applyAlignment="1">
      <alignment horizontal="left" vertical="center" indent="1"/>
    </xf>
    <xf numFmtId="0" fontId="49" fillId="0" borderId="0" xfId="0" applyFont="1" applyBorder="1"/>
    <xf numFmtId="0" fontId="16" fillId="24" borderId="64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3" fontId="41" fillId="4" borderId="89" xfId="0" applyNumberFormat="1" applyFont="1" applyFill="1" applyBorder="1" applyAlignment="1">
      <alignment horizontal="center" vertical="center"/>
    </xf>
    <xf numFmtId="3" fontId="41" fillId="4" borderId="90" xfId="0" applyNumberFormat="1" applyFont="1" applyFill="1" applyBorder="1" applyAlignment="1">
      <alignment horizontal="center" vertical="center"/>
    </xf>
    <xf numFmtId="3" fontId="41" fillId="4" borderId="30" xfId="0" applyNumberFormat="1" applyFont="1" applyFill="1" applyBorder="1" applyAlignment="1">
      <alignment horizontal="center" vertical="center"/>
    </xf>
    <xf numFmtId="3" fontId="41" fillId="4" borderId="5" xfId="0" applyNumberFormat="1" applyFont="1" applyFill="1" applyBorder="1" applyAlignment="1">
      <alignment horizontal="center" vertical="center"/>
    </xf>
    <xf numFmtId="3" fontId="41" fillId="4" borderId="51" xfId="0" applyNumberFormat="1" applyFont="1" applyFill="1" applyBorder="1" applyAlignment="1">
      <alignment horizontal="center" vertical="center"/>
    </xf>
    <xf numFmtId="3" fontId="41" fillId="4" borderId="13" xfId="0" applyNumberFormat="1" applyFont="1" applyFill="1" applyBorder="1" applyAlignment="1">
      <alignment horizontal="center" vertical="center"/>
    </xf>
    <xf numFmtId="3" fontId="41" fillId="0" borderId="90" xfId="0" applyNumberFormat="1" applyFont="1" applyFill="1" applyBorder="1" applyAlignment="1">
      <alignment horizontal="center" vertical="center" wrapText="1"/>
    </xf>
    <xf numFmtId="3" fontId="41" fillId="0" borderId="5" xfId="0" applyNumberFormat="1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0" fontId="16" fillId="5" borderId="64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1" fillId="0" borderId="0" xfId="10"/>
    <xf numFmtId="0" fontId="42" fillId="0" borderId="0" xfId="10" applyFont="1"/>
    <xf numFmtId="3" fontId="41" fillId="4" borderId="21" xfId="10" applyNumberFormat="1" applyFont="1" applyFill="1" applyBorder="1" applyAlignment="1">
      <alignment horizontal="center" vertical="center"/>
    </xf>
    <xf numFmtId="3" fontId="41" fillId="4" borderId="69" xfId="10" applyNumberFormat="1" applyFont="1" applyFill="1" applyBorder="1" applyAlignment="1">
      <alignment horizontal="center" vertical="center"/>
    </xf>
    <xf numFmtId="0" fontId="41" fillId="0" borderId="0" xfId="10" applyBorder="1"/>
    <xf numFmtId="3" fontId="19" fillId="0" borderId="0" xfId="10" applyNumberFormat="1" applyFont="1" applyFill="1" applyBorder="1" applyAlignment="1">
      <alignment horizontal="left" vertical="center"/>
    </xf>
    <xf numFmtId="0" fontId="41" fillId="0" borderId="0" xfId="10" applyFill="1" applyBorder="1"/>
    <xf numFmtId="3" fontId="21" fillId="0" borderId="0" xfId="10" applyNumberFormat="1" applyFont="1" applyFill="1" applyBorder="1" applyAlignment="1">
      <alignment horizontal="center" vertical="center"/>
    </xf>
    <xf numFmtId="166" fontId="15" fillId="0" borderId="0" xfId="1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 wrapText="1"/>
    </xf>
    <xf numFmtId="49" fontId="35" fillId="3" borderId="0" xfId="1" applyNumberFormat="1" applyFont="1" applyFill="1" applyAlignment="1">
      <alignment horizontal="center" vertical="center" wrapText="1"/>
    </xf>
    <xf numFmtId="49" fontId="13" fillId="8" borderId="50" xfId="0" applyNumberFormat="1" applyFont="1" applyFill="1" applyBorder="1" applyAlignment="1">
      <alignment horizontal="center" vertical="center"/>
    </xf>
    <xf numFmtId="49" fontId="35" fillId="3" borderId="0" xfId="1" applyNumberFormat="1" applyFont="1" applyFill="1" applyAlignment="1">
      <alignment vertical="top" wrapText="1"/>
    </xf>
    <xf numFmtId="49" fontId="2" fillId="2" borderId="88" xfId="0" applyNumberFormat="1" applyFont="1" applyFill="1" applyBorder="1" applyAlignment="1">
      <alignment horizontal="left"/>
    </xf>
    <xf numFmtId="0" fontId="31" fillId="20" borderId="64" xfId="0" applyFont="1" applyFill="1" applyBorder="1" applyAlignment="1">
      <alignment horizontal="center" vertical="center" wrapText="1"/>
    </xf>
    <xf numFmtId="0" fontId="31" fillId="20" borderId="10" xfId="0" applyFont="1" applyFill="1" applyBorder="1" applyAlignment="1">
      <alignment horizontal="center" vertical="center" wrapText="1"/>
    </xf>
    <xf numFmtId="49" fontId="3" fillId="0" borderId="0" xfId="6" applyNumberFormat="1" applyFont="1" applyFill="1" applyAlignment="1">
      <alignment vertical="center"/>
    </xf>
    <xf numFmtId="49" fontId="3" fillId="3" borderId="0" xfId="1" applyNumberFormat="1" applyFont="1" applyFill="1" applyAlignment="1">
      <alignment horizontal="center" vertical="center"/>
    </xf>
    <xf numFmtId="0" fontId="1" fillId="0" borderId="0" xfId="6"/>
    <xf numFmtId="49" fontId="13" fillId="10" borderId="64" xfId="6" applyNumberFormat="1" applyFont="1" applyFill="1" applyBorder="1" applyAlignment="1">
      <alignment horizontal="center" vertical="center"/>
    </xf>
    <xf numFmtId="49" fontId="2" fillId="2" borderId="88" xfId="6" applyNumberFormat="1" applyFont="1" applyFill="1" applyBorder="1" applyAlignment="1">
      <alignment horizontal="left"/>
    </xf>
    <xf numFmtId="0" fontId="31" fillId="20" borderId="10" xfId="6" applyFont="1" applyFill="1" applyBorder="1" applyAlignment="1">
      <alignment horizontal="center" vertical="center" wrapText="1"/>
    </xf>
    <xf numFmtId="166" fontId="16" fillId="3" borderId="4" xfId="6" applyNumberFormat="1" applyFont="1" applyFill="1" applyBorder="1" applyAlignment="1">
      <alignment horizontal="center" vertical="center"/>
    </xf>
    <xf numFmtId="166" fontId="16" fillId="3" borderId="6" xfId="6" applyNumberFormat="1" applyFont="1" applyFill="1" applyBorder="1" applyAlignment="1">
      <alignment horizontal="center" vertical="center"/>
    </xf>
    <xf numFmtId="166" fontId="16" fillId="3" borderId="15" xfId="6" applyNumberFormat="1" applyFont="1" applyFill="1" applyBorder="1" applyAlignment="1">
      <alignment horizontal="center" vertical="center"/>
    </xf>
    <xf numFmtId="0" fontId="41" fillId="0" borderId="107" xfId="0" applyFont="1" applyBorder="1" applyAlignment="1">
      <alignment horizontal="center" vertical="center"/>
    </xf>
    <xf numFmtId="0" fontId="0" fillId="0" borderId="108" xfId="0" applyBorder="1"/>
    <xf numFmtId="0" fontId="42" fillId="0" borderId="107" xfId="0" applyFont="1" applyBorder="1" applyAlignment="1">
      <alignment horizontal="right" vertical="center"/>
    </xf>
    <xf numFmtId="0" fontId="31" fillId="0" borderId="0" xfId="0" applyFont="1"/>
    <xf numFmtId="0" fontId="13" fillId="34" borderId="64" xfId="0" applyNumberFormat="1" applyFont="1" applyFill="1" applyBorder="1" applyAlignment="1">
      <alignment horizontal="center" vertical="center"/>
    </xf>
    <xf numFmtId="49" fontId="12" fillId="34" borderId="64" xfId="0" applyNumberFormat="1" applyFont="1" applyFill="1" applyBorder="1" applyAlignment="1">
      <alignment horizontal="center" vertical="center"/>
    </xf>
    <xf numFmtId="0" fontId="40" fillId="34" borderId="64" xfId="0" applyNumberFormat="1" applyFont="1" applyFill="1" applyBorder="1" applyAlignment="1">
      <alignment horizontal="center" vertical="center"/>
    </xf>
    <xf numFmtId="49" fontId="13" fillId="34" borderId="64" xfId="3" applyNumberFormat="1" applyFont="1" applyFill="1" applyBorder="1" applyAlignment="1">
      <alignment horizontal="center" vertical="center"/>
    </xf>
    <xf numFmtId="3" fontId="4" fillId="3" borderId="5" xfId="1" applyNumberFormat="1" applyFont="1" applyFill="1" applyBorder="1" applyAlignment="1">
      <alignment horizontal="center" vertical="center"/>
    </xf>
    <xf numFmtId="3" fontId="4" fillId="3" borderId="13" xfId="1" applyNumberFormat="1" applyFont="1" applyFill="1" applyBorder="1" applyAlignment="1">
      <alignment horizontal="center" vertical="center"/>
    </xf>
    <xf numFmtId="3" fontId="18" fillId="9" borderId="10" xfId="1" applyNumberFormat="1" applyFont="1" applyFill="1" applyBorder="1" applyAlignment="1">
      <alignment horizontal="center" vertical="center"/>
    </xf>
    <xf numFmtId="166" fontId="15" fillId="3" borderId="85" xfId="0" applyNumberFormat="1" applyFont="1" applyFill="1" applyBorder="1" applyAlignment="1">
      <alignment horizontal="center" vertical="center"/>
    </xf>
    <xf numFmtId="3" fontId="4" fillId="3" borderId="90" xfId="1" applyNumberFormat="1" applyFont="1" applyFill="1" applyBorder="1" applyAlignment="1">
      <alignment horizontal="center" vertical="center"/>
    </xf>
    <xf numFmtId="0" fontId="4" fillId="3" borderId="89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51" xfId="1" applyFont="1" applyFill="1" applyBorder="1" applyAlignment="1">
      <alignment horizontal="center" vertical="center"/>
    </xf>
    <xf numFmtId="166" fontId="15" fillId="3" borderId="52" xfId="0" applyNumberFormat="1" applyFont="1" applyFill="1" applyBorder="1" applyAlignment="1">
      <alignment horizontal="center" vertical="center"/>
    </xf>
    <xf numFmtId="166" fontId="15" fillId="3" borderId="17" xfId="0" applyNumberFormat="1" applyFont="1" applyFill="1" applyBorder="1" applyAlignment="1">
      <alignment horizontal="center" vertical="center"/>
    </xf>
    <xf numFmtId="166" fontId="15" fillId="3" borderId="62" xfId="0" applyNumberFormat="1" applyFont="1" applyFill="1" applyBorder="1" applyAlignment="1">
      <alignment horizontal="center" vertical="center"/>
    </xf>
    <xf numFmtId="49" fontId="3" fillId="33" borderId="64" xfId="1" applyNumberFormat="1" applyFont="1" applyFill="1" applyBorder="1" applyAlignment="1">
      <alignment horizontal="center" vertical="center" wrapText="1"/>
    </xf>
    <xf numFmtId="0" fontId="10" fillId="20" borderId="64" xfId="3" applyFont="1" applyFill="1" applyBorder="1" applyAlignment="1">
      <alignment horizontal="center" vertical="center" wrapText="1"/>
    </xf>
    <xf numFmtId="49" fontId="10" fillId="9" borderId="26" xfId="1" applyNumberFormat="1" applyFont="1" applyFill="1" applyBorder="1" applyAlignment="1">
      <alignment horizontal="left" vertical="center" indent="1"/>
    </xf>
    <xf numFmtId="49" fontId="10" fillId="9" borderId="28" xfId="1" applyNumberFormat="1" applyFont="1" applyFill="1" applyBorder="1" applyAlignment="1">
      <alignment horizontal="left" vertical="center" indent="1"/>
    </xf>
    <xf numFmtId="49" fontId="10" fillId="9" borderId="32" xfId="1" applyNumberFormat="1" applyFont="1" applyFill="1" applyBorder="1" applyAlignment="1">
      <alignment horizontal="left" vertical="center" indent="1"/>
    </xf>
    <xf numFmtId="49" fontId="31" fillId="9" borderId="43" xfId="1" applyNumberFormat="1" applyFont="1" applyFill="1" applyBorder="1" applyAlignment="1">
      <alignment horizontal="left" vertical="center" indent="1"/>
    </xf>
    <xf numFmtId="49" fontId="31" fillId="9" borderId="64" xfId="1" applyNumberFormat="1" applyFont="1" applyFill="1" applyBorder="1" applyAlignment="1">
      <alignment horizontal="left" vertical="center" indent="1"/>
    </xf>
    <xf numFmtId="49" fontId="10" fillId="9" borderId="27" xfId="1" applyNumberFormat="1" applyFont="1" applyFill="1" applyBorder="1" applyAlignment="1">
      <alignment horizontal="left" vertical="center" indent="1"/>
    </xf>
    <xf numFmtId="49" fontId="10" fillId="9" borderId="30" xfId="1" applyNumberFormat="1" applyFont="1" applyFill="1" applyBorder="1" applyAlignment="1">
      <alignment horizontal="left" vertical="center" indent="1"/>
    </xf>
    <xf numFmtId="49" fontId="10" fillId="9" borderId="31" xfId="1" applyNumberFormat="1" applyFont="1" applyFill="1" applyBorder="1" applyAlignment="1">
      <alignment horizontal="left" vertical="center" indent="1"/>
    </xf>
    <xf numFmtId="49" fontId="10" fillId="9" borderId="66" xfId="1" applyNumberFormat="1" applyFont="1" applyFill="1" applyBorder="1" applyAlignment="1">
      <alignment horizontal="left" vertical="center" indent="1"/>
    </xf>
    <xf numFmtId="3" fontId="18" fillId="9" borderId="64" xfId="1" applyNumberFormat="1" applyFont="1" applyFill="1" applyBorder="1" applyAlignment="1">
      <alignment horizontal="center" vertical="center"/>
    </xf>
    <xf numFmtId="0" fontId="51" fillId="0" borderId="0" xfId="0" applyFont="1"/>
    <xf numFmtId="0" fontId="1" fillId="0" borderId="0" xfId="11"/>
    <xf numFmtId="49" fontId="48" fillId="3" borderId="0" xfId="11" applyNumberFormat="1" applyFont="1" applyFill="1" applyAlignment="1">
      <alignment horizontal="center" vertical="center" wrapText="1"/>
    </xf>
    <xf numFmtId="0" fontId="33" fillId="0" borderId="0" xfId="11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41" fillId="0" borderId="109" xfId="0" applyFont="1" applyBorder="1" applyAlignment="1">
      <alignment horizontal="center" vertical="center"/>
    </xf>
    <xf numFmtId="0" fontId="0" fillId="0" borderId="110" xfId="0" applyBorder="1" applyAlignment="1">
      <alignment vertical="center"/>
    </xf>
    <xf numFmtId="0" fontId="0" fillId="31" borderId="111" xfId="0" applyFill="1" applyBorder="1" applyAlignment="1">
      <alignment horizontal="center" vertical="center"/>
    </xf>
    <xf numFmtId="0" fontId="42" fillId="0" borderId="112" xfId="0" applyFont="1" applyBorder="1" applyAlignment="1">
      <alignment horizontal="center" vertical="center"/>
    </xf>
    <xf numFmtId="0" fontId="0" fillId="0" borderId="113" xfId="0" applyBorder="1" applyAlignment="1">
      <alignment vertical="center"/>
    </xf>
    <xf numFmtId="0" fontId="0" fillId="31" borderId="114" xfId="0" applyFill="1" applyBorder="1" applyAlignment="1">
      <alignment horizontal="center" vertical="center"/>
    </xf>
    <xf numFmtId="0" fontId="42" fillId="0" borderId="115" xfId="0" applyFont="1" applyBorder="1" applyAlignment="1">
      <alignment horizontal="center" vertical="center"/>
    </xf>
    <xf numFmtId="0" fontId="0" fillId="0" borderId="116" xfId="0" applyBorder="1" applyAlignment="1">
      <alignment vertical="center"/>
    </xf>
    <xf numFmtId="0" fontId="0" fillId="31" borderId="117" xfId="0" applyFill="1" applyBorder="1" applyAlignment="1">
      <alignment horizontal="center" vertical="center"/>
    </xf>
    <xf numFmtId="0" fontId="1" fillId="0" borderId="0" xfId="1" applyBorder="1"/>
    <xf numFmtId="0" fontId="42" fillId="0" borderId="0" xfId="0" applyFont="1" applyBorder="1" applyAlignment="1">
      <alignment horizontal="right" vertical="center"/>
    </xf>
    <xf numFmtId="3" fontId="0" fillId="31" borderId="114" xfId="0" applyNumberForma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31" borderId="118" xfId="0" applyFill="1" applyBorder="1" applyAlignment="1">
      <alignment horizontal="center" vertical="center"/>
    </xf>
    <xf numFmtId="0" fontId="53" fillId="0" borderId="101" xfId="1" applyFont="1" applyBorder="1" applyAlignment="1">
      <alignment horizontal="center" vertical="center"/>
    </xf>
    <xf numFmtId="0" fontId="53" fillId="0" borderId="0" xfId="1" applyFont="1" applyAlignment="1">
      <alignment horizontal="left" vertical="center"/>
    </xf>
    <xf numFmtId="0" fontId="53" fillId="0" borderId="0" xfId="1" applyFont="1" applyAlignment="1">
      <alignment vertical="center"/>
    </xf>
    <xf numFmtId="0" fontId="53" fillId="0" borderId="17" xfId="1" applyFont="1" applyBorder="1" applyAlignment="1">
      <alignment horizontal="center" vertical="center"/>
    </xf>
    <xf numFmtId="0" fontId="53" fillId="0" borderId="22" xfId="1" applyFont="1" applyBorder="1" applyAlignment="1">
      <alignment horizontal="center" vertical="center"/>
    </xf>
    <xf numFmtId="0" fontId="53" fillId="0" borderId="21" xfId="1" applyFont="1" applyBorder="1" applyAlignment="1">
      <alignment horizontal="center" vertical="center"/>
    </xf>
    <xf numFmtId="3" fontId="1" fillId="0" borderId="0" xfId="1" applyNumberFormat="1"/>
    <xf numFmtId="0" fontId="41" fillId="0" borderId="112" xfId="0" applyFont="1" applyBorder="1" applyAlignment="1">
      <alignment horizontal="center" vertical="center"/>
    </xf>
    <xf numFmtId="0" fontId="41" fillId="0" borderId="115" xfId="0" applyFont="1" applyBorder="1" applyAlignment="1">
      <alignment horizontal="center" vertical="center"/>
    </xf>
    <xf numFmtId="49" fontId="41" fillId="0" borderId="112" xfId="0" applyNumberFormat="1" applyFont="1" applyBorder="1" applyAlignment="1">
      <alignment horizontal="center" vertical="center"/>
    </xf>
    <xf numFmtId="0" fontId="54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6" fontId="16" fillId="3" borderId="55" xfId="11" applyNumberFormat="1" applyFont="1" applyFill="1" applyBorder="1" applyAlignment="1">
      <alignment horizontal="center" vertical="center"/>
    </xf>
    <xf numFmtId="166" fontId="16" fillId="3" borderId="9" xfId="11" applyNumberFormat="1" applyFont="1" applyFill="1" applyBorder="1" applyAlignment="1">
      <alignment horizontal="center" vertical="center"/>
    </xf>
    <xf numFmtId="3" fontId="21" fillId="13" borderId="10" xfId="1" applyNumberFormat="1" applyFont="1" applyFill="1" applyBorder="1" applyAlignment="1">
      <alignment horizontal="center" vertical="center"/>
    </xf>
    <xf numFmtId="166" fontId="16" fillId="3" borderId="12" xfId="11" applyNumberFormat="1" applyFont="1" applyFill="1" applyBorder="1" applyAlignment="1">
      <alignment horizontal="center" vertical="center"/>
    </xf>
    <xf numFmtId="166" fontId="16" fillId="3" borderId="6" xfId="11" applyNumberFormat="1" applyFont="1" applyFill="1" applyBorder="1" applyAlignment="1">
      <alignment horizontal="center" vertical="center"/>
    </xf>
    <xf numFmtId="49" fontId="12" fillId="10" borderId="64" xfId="11" applyNumberFormat="1" applyFont="1" applyFill="1" applyBorder="1" applyAlignment="1">
      <alignment horizontal="center" vertical="center"/>
    </xf>
    <xf numFmtId="3" fontId="21" fillId="13" borderId="64" xfId="1" applyNumberFormat="1" applyFont="1" applyFill="1" applyBorder="1" applyAlignment="1">
      <alignment horizontal="center" vertical="center"/>
    </xf>
    <xf numFmtId="0" fontId="20" fillId="12" borderId="27" xfId="1" applyFont="1" applyFill="1" applyBorder="1" applyAlignment="1">
      <alignment horizontal="left" vertical="center" indent="1"/>
    </xf>
    <xf numFmtId="0" fontId="20" fillId="12" borderId="30" xfId="1" applyFont="1" applyFill="1" applyBorder="1" applyAlignment="1">
      <alignment horizontal="left" vertical="center" indent="1"/>
    </xf>
    <xf numFmtId="0" fontId="20" fillId="12" borderId="31" xfId="1" applyFont="1" applyFill="1" applyBorder="1" applyAlignment="1">
      <alignment horizontal="left" vertical="center" indent="1"/>
    </xf>
    <xf numFmtId="10" fontId="20" fillId="12" borderId="64" xfId="1" applyNumberFormat="1" applyFont="1" applyFill="1" applyBorder="1" applyAlignment="1">
      <alignment horizontal="left" vertical="center" indent="1"/>
    </xf>
    <xf numFmtId="0" fontId="8" fillId="0" borderId="112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49" fontId="8" fillId="0" borderId="112" xfId="0" applyNumberFormat="1" applyFont="1" applyBorder="1" applyAlignment="1">
      <alignment horizontal="center" vertical="center"/>
    </xf>
    <xf numFmtId="0" fontId="53" fillId="0" borderId="62" xfId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3" fontId="0" fillId="31" borderId="111" xfId="0" applyNumberFormat="1" applyFill="1" applyBorder="1" applyAlignment="1">
      <alignment horizontal="center" vertical="center"/>
    </xf>
    <xf numFmtId="3" fontId="0" fillId="31" borderId="117" xfId="0" applyNumberFormat="1" applyFill="1" applyBorder="1" applyAlignment="1">
      <alignment horizontal="center" vertical="center"/>
    </xf>
    <xf numFmtId="49" fontId="12" fillId="28" borderId="64" xfId="11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42" fillId="0" borderId="109" xfId="0" applyFont="1" applyBorder="1" applyAlignment="1">
      <alignment horizontal="center" vertical="center"/>
    </xf>
    <xf numFmtId="0" fontId="14" fillId="20" borderId="10" xfId="0" applyFont="1" applyFill="1" applyBorder="1" applyAlignment="1">
      <alignment horizontal="center" vertical="center" wrapText="1"/>
    </xf>
    <xf numFmtId="0" fontId="22" fillId="21" borderId="50" xfId="0" applyFont="1" applyFill="1" applyBorder="1" applyAlignment="1">
      <alignment horizontal="center" vertical="center"/>
    </xf>
    <xf numFmtId="3" fontId="4" fillId="3" borderId="89" xfId="1" applyNumberFormat="1" applyFont="1" applyFill="1" applyBorder="1" applyAlignment="1">
      <alignment horizontal="center" vertical="center"/>
    </xf>
    <xf numFmtId="3" fontId="4" fillId="3" borderId="30" xfId="1" applyNumberFormat="1" applyFont="1" applyFill="1" applyBorder="1" applyAlignment="1">
      <alignment horizontal="center" vertical="center"/>
    </xf>
    <xf numFmtId="3" fontId="4" fillId="3" borderId="51" xfId="1" applyNumberFormat="1" applyFont="1" applyFill="1" applyBorder="1" applyAlignment="1">
      <alignment horizontal="center" vertical="center"/>
    </xf>
    <xf numFmtId="49" fontId="10" fillId="9" borderId="51" xfId="1" applyNumberFormat="1" applyFont="1" applyFill="1" applyBorder="1" applyAlignment="1">
      <alignment horizontal="left" vertical="center" indent="1"/>
    </xf>
    <xf numFmtId="0" fontId="14" fillId="20" borderId="64" xfId="0" applyFont="1" applyFill="1" applyBorder="1" applyAlignment="1">
      <alignment horizontal="center" vertical="center" wrapText="1"/>
    </xf>
    <xf numFmtId="0" fontId="22" fillId="30" borderId="50" xfId="0" applyFont="1" applyFill="1" applyBorder="1" applyAlignment="1">
      <alignment horizontal="center" vertical="center"/>
    </xf>
    <xf numFmtId="0" fontId="22" fillId="30" borderId="23" xfId="0" applyFont="1" applyFill="1" applyBorder="1" applyAlignment="1">
      <alignment horizontal="right" vertical="center"/>
    </xf>
    <xf numFmtId="0" fontId="22" fillId="30" borderId="24" xfId="0" applyFont="1" applyFill="1" applyBorder="1" applyAlignment="1">
      <alignment vertical="center"/>
    </xf>
    <xf numFmtId="0" fontId="22" fillId="30" borderId="23" xfId="0" applyFont="1" applyFill="1" applyBorder="1" applyAlignment="1">
      <alignment horizontal="left" vertical="center" indent="6"/>
    </xf>
    <xf numFmtId="0" fontId="33" fillId="0" borderId="0" xfId="0" applyFont="1" applyAlignment="1"/>
    <xf numFmtId="0" fontId="31" fillId="27" borderId="91" xfId="3" applyFont="1" applyFill="1" applyBorder="1" applyAlignment="1">
      <alignment horizontal="center" vertical="center" wrapText="1"/>
    </xf>
    <xf numFmtId="0" fontId="31" fillId="27" borderId="92" xfId="3" applyFont="1" applyFill="1" applyBorder="1" applyAlignment="1">
      <alignment horizontal="center" vertical="center" wrapText="1"/>
    </xf>
    <xf numFmtId="49" fontId="31" fillId="36" borderId="0" xfId="6" applyNumberFormat="1" applyFont="1" applyFill="1" applyBorder="1" applyAlignment="1">
      <alignment horizontal="center" vertical="center" wrapText="1"/>
    </xf>
    <xf numFmtId="0" fontId="31" fillId="27" borderId="93" xfId="3" applyFont="1" applyFill="1" applyBorder="1" applyAlignment="1">
      <alignment horizontal="center" vertical="center" wrapText="1"/>
    </xf>
    <xf numFmtId="49" fontId="31" fillId="36" borderId="94" xfId="6" applyNumberFormat="1" applyFont="1" applyFill="1" applyBorder="1" applyAlignment="1">
      <alignment horizontal="center" vertical="center" wrapText="1"/>
    </xf>
    <xf numFmtId="49" fontId="10" fillId="36" borderId="27" xfId="1" applyNumberFormat="1" applyFont="1" applyFill="1" applyBorder="1" applyAlignment="1">
      <alignment horizontal="left" vertical="center" indent="1"/>
    </xf>
    <xf numFmtId="49" fontId="10" fillId="36" borderId="30" xfId="1" applyNumberFormat="1" applyFont="1" applyFill="1" applyBorder="1" applyAlignment="1">
      <alignment horizontal="left" vertical="center" indent="1"/>
    </xf>
    <xf numFmtId="49" fontId="10" fillId="36" borderId="31" xfId="1" applyNumberFormat="1" applyFont="1" applyFill="1" applyBorder="1" applyAlignment="1">
      <alignment horizontal="left" vertical="center" indent="1"/>
    </xf>
    <xf numFmtId="49" fontId="31" fillId="36" borderId="64" xfId="1" applyNumberFormat="1" applyFont="1" applyFill="1" applyBorder="1" applyAlignment="1">
      <alignment horizontal="left" vertical="center" indent="1"/>
    </xf>
    <xf numFmtId="3" fontId="21" fillId="36" borderId="64" xfId="1" applyNumberFormat="1" applyFont="1" applyFill="1" applyBorder="1" applyAlignment="1">
      <alignment horizontal="center" vertical="center"/>
    </xf>
    <xf numFmtId="49" fontId="10" fillId="36" borderId="26" xfId="1" applyNumberFormat="1" applyFont="1" applyFill="1" applyBorder="1" applyAlignment="1">
      <alignment horizontal="left" vertical="center" indent="1"/>
    </xf>
    <xf numFmtId="49" fontId="10" fillId="36" borderId="28" xfId="1" applyNumberFormat="1" applyFont="1" applyFill="1" applyBorder="1" applyAlignment="1">
      <alignment horizontal="left" vertical="center" indent="1"/>
    </xf>
    <xf numFmtId="49" fontId="10" fillId="36" borderId="32" xfId="1" applyNumberFormat="1" applyFont="1" applyFill="1" applyBorder="1" applyAlignment="1">
      <alignment horizontal="left" vertical="center" indent="1"/>
    </xf>
    <xf numFmtId="49" fontId="31" fillId="36" borderId="43" xfId="1" applyNumberFormat="1" applyFont="1" applyFill="1" applyBorder="1" applyAlignment="1">
      <alignment horizontal="left" vertical="center" indent="1"/>
    </xf>
    <xf numFmtId="3" fontId="21" fillId="36" borderId="10" xfId="1" applyNumberFormat="1" applyFont="1" applyFill="1" applyBorder="1" applyAlignment="1">
      <alignment horizontal="center" vertical="center"/>
    </xf>
    <xf numFmtId="0" fontId="31" fillId="27" borderId="64" xfId="3" applyFont="1" applyFill="1" applyBorder="1" applyAlignment="1">
      <alignment horizontal="center" vertical="center" wrapText="1"/>
    </xf>
    <xf numFmtId="0" fontId="31" fillId="27" borderId="10" xfId="3" applyFont="1" applyFill="1" applyBorder="1" applyAlignment="1">
      <alignment horizontal="center" vertical="center" wrapText="1"/>
    </xf>
    <xf numFmtId="49" fontId="31" fillId="36" borderId="39" xfId="6" applyNumberFormat="1" applyFont="1" applyFill="1" applyBorder="1" applyAlignment="1">
      <alignment horizontal="center" vertical="center" wrapText="1"/>
    </xf>
    <xf numFmtId="0" fontId="16" fillId="23" borderId="26" xfId="1" applyFont="1" applyFill="1" applyBorder="1" applyAlignment="1">
      <alignment horizontal="left" vertical="center" indent="1"/>
    </xf>
    <xf numFmtId="0" fontId="16" fillId="23" borderId="28" xfId="1" applyFont="1" applyFill="1" applyBorder="1" applyAlignment="1">
      <alignment horizontal="left" vertical="center" indent="1"/>
    </xf>
    <xf numFmtId="0" fontId="16" fillId="23" borderId="66" xfId="1" applyFont="1" applyFill="1" applyBorder="1" applyAlignment="1">
      <alignment horizontal="left" vertical="center" indent="1"/>
    </xf>
    <xf numFmtId="10" fontId="20" fillId="23" borderId="43" xfId="1" applyNumberFormat="1" applyFont="1" applyFill="1" applyBorder="1" applyAlignment="1">
      <alignment horizontal="left" vertical="center" indent="1"/>
    </xf>
    <xf numFmtId="0" fontId="16" fillId="23" borderId="27" xfId="1" applyFont="1" applyFill="1" applyBorder="1" applyAlignment="1">
      <alignment horizontal="left" vertical="center" indent="1"/>
    </xf>
    <xf numFmtId="0" fontId="16" fillId="23" borderId="30" xfId="1" applyFont="1" applyFill="1" applyBorder="1" applyAlignment="1">
      <alignment horizontal="left" vertical="center" indent="1"/>
    </xf>
    <xf numFmtId="0" fontId="16" fillId="23" borderId="51" xfId="1" applyFont="1" applyFill="1" applyBorder="1" applyAlignment="1">
      <alignment horizontal="left" vertical="center" indent="1"/>
    </xf>
    <xf numFmtId="10" fontId="20" fillId="23" borderId="64" xfId="1" applyNumberFormat="1" applyFont="1" applyFill="1" applyBorder="1" applyAlignment="1">
      <alignment horizontal="left" vertical="center" indent="1"/>
    </xf>
    <xf numFmtId="0" fontId="20" fillId="15" borderId="35" xfId="0" applyFont="1" applyFill="1" applyBorder="1" applyAlignment="1">
      <alignment vertical="center"/>
    </xf>
    <xf numFmtId="3" fontId="4" fillId="0" borderId="89" xfId="1" applyNumberFormat="1" applyFont="1" applyFill="1" applyBorder="1" applyAlignment="1">
      <alignment horizontal="center" vertical="center"/>
    </xf>
    <xf numFmtId="3" fontId="4" fillId="0" borderId="90" xfId="1" applyNumberFormat="1" applyFont="1" applyFill="1" applyBorder="1" applyAlignment="1">
      <alignment horizontal="center" vertical="center"/>
    </xf>
    <xf numFmtId="0" fontId="16" fillId="12" borderId="64" xfId="0" applyFont="1" applyFill="1" applyBorder="1" applyAlignment="1">
      <alignment horizontal="center" vertical="center" wrapText="1"/>
    </xf>
    <xf numFmtId="0" fontId="16" fillId="12" borderId="43" xfId="0" applyFont="1" applyFill="1" applyBorder="1" applyAlignment="1">
      <alignment horizontal="center" vertical="center" wrapText="1"/>
    </xf>
    <xf numFmtId="49" fontId="10" fillId="12" borderId="12" xfId="0" applyNumberFormat="1" applyFont="1" applyFill="1" applyBorder="1" applyAlignment="1">
      <alignment horizontal="center" vertical="center" wrapText="1"/>
    </xf>
    <xf numFmtId="0" fontId="16" fillId="12" borderId="119" xfId="0" applyFont="1" applyFill="1" applyBorder="1" applyAlignment="1">
      <alignment horizontal="center" vertical="center" wrapText="1"/>
    </xf>
    <xf numFmtId="49" fontId="10" fillId="12" borderId="85" xfId="0" applyNumberFormat="1" applyFont="1" applyFill="1" applyBorder="1" applyAlignment="1">
      <alignment horizontal="center" vertical="center" wrapText="1"/>
    </xf>
    <xf numFmtId="0" fontId="16" fillId="12" borderId="27" xfId="1" applyFont="1" applyFill="1" applyBorder="1" applyAlignment="1">
      <alignment horizontal="left" vertical="center" indent="1"/>
    </xf>
    <xf numFmtId="0" fontId="16" fillId="12" borderId="30" xfId="1" applyFont="1" applyFill="1" applyBorder="1" applyAlignment="1">
      <alignment horizontal="left" vertical="center" indent="1"/>
    </xf>
    <xf numFmtId="0" fontId="16" fillId="12" borderId="31" xfId="1" applyFont="1" applyFill="1" applyBorder="1" applyAlignment="1">
      <alignment horizontal="left" vertical="center" indent="1"/>
    </xf>
    <xf numFmtId="49" fontId="3" fillId="0" borderId="0" xfId="11" applyNumberFormat="1" applyFont="1" applyFill="1" applyAlignment="1">
      <alignment horizontal="center" vertical="center" wrapText="1"/>
    </xf>
    <xf numFmtId="49" fontId="52" fillId="0" borderId="0" xfId="11" applyNumberFormat="1" applyFont="1" applyFill="1" applyAlignment="1">
      <alignment horizontal="center" vertical="center" wrapText="1"/>
    </xf>
    <xf numFmtId="49" fontId="31" fillId="12" borderId="85" xfId="0" applyNumberFormat="1" applyFont="1" applyFill="1" applyBorder="1" applyAlignment="1">
      <alignment horizontal="center" vertical="center" wrapText="1"/>
    </xf>
    <xf numFmtId="49" fontId="31" fillId="32" borderId="85" xfId="0" applyNumberFormat="1" applyFont="1" applyFill="1" applyBorder="1" applyAlignment="1">
      <alignment horizontal="center" vertical="center" wrapText="1"/>
    </xf>
    <xf numFmtId="49" fontId="10" fillId="32" borderId="85" xfId="0" applyNumberFormat="1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16" fillId="5" borderId="64" xfId="8" applyFont="1" applyFill="1" applyBorder="1" applyAlignment="1">
      <alignment horizontal="center" vertical="center" wrapText="1"/>
    </xf>
    <xf numFmtId="0" fontId="1" fillId="0" borderId="0" xfId="11" applyFill="1"/>
    <xf numFmtId="49" fontId="48" fillId="0" borderId="0" xfId="11" applyNumberFormat="1" applyFont="1" applyFill="1" applyAlignment="1">
      <alignment horizontal="center" vertical="center" wrapText="1"/>
    </xf>
    <xf numFmtId="0" fontId="2" fillId="0" borderId="0" xfId="11" applyFont="1" applyFill="1" applyBorder="1" applyAlignment="1">
      <alignment horizontal="left"/>
    </xf>
    <xf numFmtId="0" fontId="16" fillId="12" borderId="64" xfId="11" applyFont="1" applyFill="1" applyBorder="1" applyAlignment="1">
      <alignment horizontal="center" vertical="center" wrapText="1"/>
    </xf>
    <xf numFmtId="0" fontId="16" fillId="12" borderId="10" xfId="11" applyFont="1" applyFill="1" applyBorder="1" applyAlignment="1">
      <alignment horizontal="center" vertical="center" wrapText="1"/>
    </xf>
    <xf numFmtId="0" fontId="16" fillId="12" borderId="43" xfId="11" applyFont="1" applyFill="1" applyBorder="1" applyAlignment="1">
      <alignment horizontal="center" vertical="center" wrapText="1"/>
    </xf>
    <xf numFmtId="0" fontId="16" fillId="24" borderId="64" xfId="8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3" fontId="21" fillId="15" borderId="10" xfId="10" applyNumberFormat="1" applyFont="1" applyFill="1" applyBorder="1" applyAlignment="1">
      <alignment horizontal="center" vertical="center"/>
    </xf>
    <xf numFmtId="0" fontId="20" fillId="15" borderId="64" xfId="10" applyFont="1" applyFill="1" applyBorder="1" applyAlignment="1">
      <alignment horizontal="left" vertical="center" indent="1"/>
    </xf>
    <xf numFmtId="0" fontId="22" fillId="0" borderId="0" xfId="10" applyFont="1" applyFill="1" applyBorder="1" applyAlignment="1">
      <alignment vertical="center"/>
    </xf>
    <xf numFmtId="0" fontId="20" fillId="14" borderId="64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9" fillId="0" borderId="0" xfId="0" applyFont="1" applyBorder="1"/>
    <xf numFmtId="49" fontId="10" fillId="9" borderId="12" xfId="6" applyNumberFormat="1" applyFont="1" applyFill="1" applyBorder="1" applyAlignment="1">
      <alignment horizontal="center" vertical="center" wrapText="1"/>
    </xf>
    <xf numFmtId="0" fontId="31" fillId="20" borderId="91" xfId="6" applyFont="1" applyFill="1" applyBorder="1" applyAlignment="1">
      <alignment horizontal="center" vertical="center" wrapText="1"/>
    </xf>
    <xf numFmtId="3" fontId="41" fillId="4" borderId="102" xfId="10" applyNumberFormat="1" applyFont="1" applyFill="1" applyBorder="1" applyAlignment="1">
      <alignment horizontal="center" vertical="center"/>
    </xf>
    <xf numFmtId="3" fontId="41" fillId="13" borderId="103" xfId="10" applyNumberFormat="1" applyFont="1" applyFill="1" applyBorder="1" applyAlignment="1">
      <alignment horizontal="center" vertical="center"/>
    </xf>
    <xf numFmtId="3" fontId="41" fillId="4" borderId="55" xfId="10" applyNumberFormat="1" applyFont="1" applyFill="1" applyBorder="1" applyAlignment="1">
      <alignment horizontal="center" vertical="center"/>
    </xf>
    <xf numFmtId="3" fontId="41" fillId="13" borderId="28" xfId="10" applyNumberFormat="1" applyFont="1" applyFill="1" applyBorder="1" applyAlignment="1">
      <alignment horizontal="center" vertical="center"/>
    </xf>
    <xf numFmtId="3" fontId="41" fillId="4" borderId="6" xfId="10" applyNumberFormat="1" applyFont="1" applyFill="1" applyBorder="1" applyAlignment="1">
      <alignment horizontal="center" vertical="center"/>
    </xf>
    <xf numFmtId="3" fontId="41" fillId="13" borderId="66" xfId="10" applyNumberFormat="1" applyFont="1" applyFill="1" applyBorder="1" applyAlignment="1">
      <alignment horizontal="center" vertical="center"/>
    </xf>
    <xf numFmtId="3" fontId="41" fillId="4" borderId="15" xfId="10" applyNumberFormat="1" applyFont="1" applyFill="1" applyBorder="1" applyAlignment="1">
      <alignment horizontal="center" vertical="center"/>
    </xf>
    <xf numFmtId="3" fontId="41" fillId="13" borderId="90" xfId="10" applyNumberFormat="1" applyFont="1" applyFill="1" applyBorder="1" applyAlignment="1">
      <alignment horizontal="center" vertical="center"/>
    </xf>
    <xf numFmtId="3" fontId="41" fillId="13" borderId="5" xfId="10" applyNumberFormat="1" applyFont="1" applyFill="1" applyBorder="1" applyAlignment="1">
      <alignment horizontal="center" vertical="center"/>
    </xf>
    <xf numFmtId="3" fontId="41" fillId="13" borderId="13" xfId="10" applyNumberFormat="1" applyFont="1" applyFill="1" applyBorder="1" applyAlignment="1">
      <alignment horizontal="center" vertical="center"/>
    </xf>
    <xf numFmtId="3" fontId="21" fillId="15" borderId="12" xfId="10" applyNumberFormat="1" applyFont="1" applyFill="1" applyBorder="1" applyAlignment="1">
      <alignment horizontal="center" vertical="center"/>
    </xf>
    <xf numFmtId="3" fontId="21" fillId="15" borderId="11" xfId="10" applyNumberFormat="1" applyFont="1" applyFill="1" applyBorder="1" applyAlignment="1">
      <alignment horizontal="center" vertical="center"/>
    </xf>
    <xf numFmtId="166" fontId="15" fillId="3" borderId="12" xfId="10" applyNumberFormat="1" applyFont="1" applyFill="1" applyBorder="1" applyAlignment="1">
      <alignment horizontal="center" vertical="center"/>
    </xf>
    <xf numFmtId="49" fontId="13" fillId="0" borderId="43" xfId="10" applyNumberFormat="1" applyFont="1" applyFill="1" applyBorder="1" applyAlignment="1">
      <alignment horizontal="left" vertical="center" indent="4"/>
    </xf>
    <xf numFmtId="0" fontId="13" fillId="0" borderId="39" xfId="10" applyFont="1" applyFill="1" applyBorder="1" applyAlignment="1">
      <alignment horizontal="left" vertical="center" indent="4"/>
    </xf>
    <xf numFmtId="0" fontId="13" fillId="0" borderId="43" xfId="10" applyFont="1" applyFill="1" applyBorder="1" applyAlignment="1">
      <alignment vertical="center"/>
    </xf>
    <xf numFmtId="0" fontId="13" fillId="0" borderId="44" xfId="10" applyFont="1" applyFill="1" applyBorder="1" applyAlignment="1">
      <alignment vertical="center"/>
    </xf>
    <xf numFmtId="0" fontId="13" fillId="0" borderId="39" xfId="10" applyFont="1" applyFill="1" applyBorder="1" applyAlignment="1">
      <alignment vertical="center"/>
    </xf>
    <xf numFmtId="0" fontId="13" fillId="0" borderId="44" xfId="10" applyFont="1" applyFill="1" applyBorder="1" applyAlignment="1">
      <alignment horizontal="right" vertical="center"/>
    </xf>
    <xf numFmtId="3" fontId="19" fillId="0" borderId="0" xfId="10" applyNumberFormat="1" applyFont="1" applyFill="1" applyBorder="1" applyAlignment="1">
      <alignment horizontal="left"/>
    </xf>
    <xf numFmtId="0" fontId="8" fillId="15" borderId="27" xfId="10" applyFont="1" applyFill="1" applyBorder="1" applyAlignment="1">
      <alignment horizontal="left" vertical="center" indent="1"/>
    </xf>
    <xf numFmtId="0" fontId="8" fillId="15" borderId="30" xfId="10" applyFont="1" applyFill="1" applyBorder="1" applyAlignment="1">
      <alignment horizontal="left" vertical="center" indent="1"/>
    </xf>
    <xf numFmtId="0" fontId="8" fillId="15" borderId="51" xfId="10" applyFont="1" applyFill="1" applyBorder="1" applyAlignment="1">
      <alignment horizontal="left" vertical="center" indent="1"/>
    </xf>
    <xf numFmtId="0" fontId="42" fillId="15" borderId="43" xfId="10" applyFont="1" applyFill="1" applyBorder="1" applyAlignment="1">
      <alignment horizontal="center" vertical="center" wrapText="1"/>
    </xf>
    <xf numFmtId="0" fontId="42" fillId="15" borderId="12" xfId="10" applyFont="1" applyFill="1" applyBorder="1" applyAlignment="1">
      <alignment horizontal="center" vertical="center" wrapText="1"/>
    </xf>
    <xf numFmtId="0" fontId="42" fillId="15" borderId="58" xfId="1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42" fillId="15" borderId="10" xfId="10" applyFont="1" applyFill="1" applyBorder="1" applyAlignment="1">
      <alignment horizontal="center" vertical="center" wrapText="1"/>
    </xf>
    <xf numFmtId="0" fontId="42" fillId="15" borderId="44" xfId="10" applyFont="1" applyFill="1" applyBorder="1" applyAlignment="1">
      <alignment horizontal="center" vertical="center" wrapText="1"/>
    </xf>
    <xf numFmtId="166" fontId="42" fillId="3" borderId="120" xfId="10" applyNumberFormat="1" applyFont="1" applyFill="1" applyBorder="1" applyAlignment="1">
      <alignment horizontal="center" vertical="center"/>
    </xf>
    <xf numFmtId="166" fontId="42" fillId="3" borderId="29" xfId="10" applyNumberFormat="1" applyFont="1" applyFill="1" applyBorder="1" applyAlignment="1">
      <alignment horizontal="center" vertical="center"/>
    </xf>
    <xf numFmtId="166" fontId="42" fillId="3" borderId="67" xfId="10" applyNumberFormat="1" applyFont="1" applyFill="1" applyBorder="1" applyAlignment="1">
      <alignment horizontal="center" vertical="center"/>
    </xf>
    <xf numFmtId="0" fontId="57" fillId="0" borderId="95" xfId="7" applyFont="1" applyBorder="1"/>
    <xf numFmtId="0" fontId="57" fillId="0" borderId="0" xfId="7" applyFont="1" applyBorder="1"/>
    <xf numFmtId="0" fontId="57" fillId="0" borderId="0" xfId="7" applyFont="1"/>
    <xf numFmtId="0" fontId="9" fillId="0" borderId="0" xfId="0" applyFont="1" applyAlignment="1">
      <alignment vertical="center"/>
    </xf>
    <xf numFmtId="0" fontId="10" fillId="20" borderId="10" xfId="3" applyFont="1" applyFill="1" applyBorder="1" applyAlignment="1">
      <alignment horizontal="center" vertical="center" wrapText="1"/>
    </xf>
    <xf numFmtId="49" fontId="31" fillId="9" borderId="12" xfId="6" applyNumberFormat="1" applyFont="1" applyFill="1" applyBorder="1" applyAlignment="1">
      <alignment horizontal="center" vertical="center" wrapText="1"/>
    </xf>
    <xf numFmtId="0" fontId="0" fillId="7" borderId="18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right" vertical="center"/>
    </xf>
    <xf numFmtId="0" fontId="4" fillId="0" borderId="90" xfId="1" applyNumberFormat="1" applyFont="1" applyFill="1" applyBorder="1" applyAlignment="1">
      <alignment horizontal="center" vertical="center"/>
    </xf>
    <xf numFmtId="165" fontId="4" fillId="0" borderId="15" xfId="5" applyNumberFormat="1" applyFont="1" applyFill="1" applyBorder="1" applyAlignment="1">
      <alignment horizontal="right" vertical="center"/>
    </xf>
    <xf numFmtId="0" fontId="4" fillId="0" borderId="55" xfId="1" applyFont="1" applyFill="1" applyBorder="1" applyAlignment="1">
      <alignment horizontal="center" vertical="center"/>
    </xf>
    <xf numFmtId="49" fontId="4" fillId="0" borderId="52" xfId="1" applyNumberFormat="1" applyFont="1" applyFill="1" applyBorder="1" applyAlignment="1">
      <alignment horizontal="left" vertical="center"/>
    </xf>
    <xf numFmtId="3" fontId="8" fillId="4" borderId="55" xfId="0" applyNumberFormat="1" applyFont="1" applyFill="1" applyBorder="1" applyAlignment="1">
      <alignment horizontal="center" vertical="center"/>
    </xf>
    <xf numFmtId="49" fontId="4" fillId="0" borderId="121" xfId="1" applyNumberFormat="1" applyFont="1" applyFill="1" applyBorder="1" applyAlignment="1">
      <alignment horizontal="left" vertical="center"/>
    </xf>
    <xf numFmtId="1" fontId="0" fillId="0" borderId="0" xfId="0" applyNumberFormat="1"/>
    <xf numFmtId="0" fontId="1" fillId="0" borderId="14" xfId="1" applyBorder="1"/>
    <xf numFmtId="0" fontId="1" fillId="0" borderId="3" xfId="1" applyBorder="1"/>
    <xf numFmtId="3" fontId="18" fillId="22" borderId="44" xfId="1" applyNumberFormat="1" applyFont="1" applyFill="1" applyBorder="1" applyAlignment="1">
      <alignment horizontal="center" vertical="center"/>
    </xf>
    <xf numFmtId="166" fontId="15" fillId="3" borderId="64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right" vertical="center"/>
    </xf>
    <xf numFmtId="3" fontId="8" fillId="4" borderId="29" xfId="0" applyNumberFormat="1" applyFont="1" applyFill="1" applyBorder="1" applyAlignment="1">
      <alignment horizontal="left" vertical="center" indent="2"/>
    </xf>
    <xf numFmtId="3" fontId="8" fillId="4" borderId="28" xfId="0" applyNumberFormat="1" applyFont="1" applyFill="1" applyBorder="1" applyAlignment="1">
      <alignment vertical="center"/>
    </xf>
    <xf numFmtId="3" fontId="8" fillId="4" borderId="21" xfId="0" applyNumberFormat="1" applyFont="1" applyFill="1" applyBorder="1" applyAlignment="1">
      <alignment vertical="center"/>
    </xf>
    <xf numFmtId="3" fontId="8" fillId="4" borderId="22" xfId="0" applyNumberFormat="1" applyFont="1" applyFill="1" applyBorder="1" applyAlignment="1">
      <alignment vertical="center"/>
    </xf>
    <xf numFmtId="3" fontId="8" fillId="4" borderId="22" xfId="0" applyNumberFormat="1" applyFont="1" applyFill="1" applyBorder="1" applyAlignment="1">
      <alignment horizontal="right" vertical="center"/>
    </xf>
    <xf numFmtId="3" fontId="8" fillId="4" borderId="32" xfId="0" applyNumberFormat="1" applyFont="1" applyFill="1" applyBorder="1" applyAlignment="1">
      <alignment horizontal="right" vertical="center"/>
    </xf>
    <xf numFmtId="3" fontId="8" fillId="4" borderId="32" xfId="0" applyNumberFormat="1" applyFont="1" applyFill="1" applyBorder="1" applyAlignment="1">
      <alignment vertical="center"/>
    </xf>
    <xf numFmtId="3" fontId="18" fillId="15" borderId="43" xfId="0" applyNumberFormat="1" applyFont="1" applyFill="1" applyBorder="1" applyAlignment="1">
      <alignment vertical="center"/>
    </xf>
    <xf numFmtId="3" fontId="18" fillId="15" borderId="39" xfId="0" applyNumberFormat="1" applyFont="1" applyFill="1" applyBorder="1" applyAlignment="1">
      <alignment vertical="center"/>
    </xf>
    <xf numFmtId="3" fontId="18" fillId="15" borderId="104" xfId="0" applyNumberFormat="1" applyFont="1" applyFill="1" applyBorder="1" applyAlignment="1">
      <alignment vertical="center"/>
    </xf>
    <xf numFmtId="0" fontId="41" fillId="0" borderId="0" xfId="10" applyAlignment="1">
      <alignment vertical="top"/>
    </xf>
    <xf numFmtId="0" fontId="0" fillId="0" borderId="0" xfId="0" applyAlignment="1">
      <alignment horizontal="right"/>
    </xf>
    <xf numFmtId="0" fontId="29" fillId="4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41" fillId="0" borderId="0" xfId="10" applyAlignment="1">
      <alignment horizontal="left"/>
    </xf>
    <xf numFmtId="0" fontId="34" fillId="0" borderId="95" xfId="0" applyFont="1" applyBorder="1" applyAlignment="1">
      <alignment horizontal="right" vertical="center"/>
    </xf>
    <xf numFmtId="0" fontId="29" fillId="37" borderId="96" xfId="0" applyFont="1" applyFill="1" applyBorder="1" applyAlignment="1">
      <alignment horizontal="center"/>
    </xf>
    <xf numFmtId="0" fontId="29" fillId="37" borderId="97" xfId="0" applyFont="1" applyFill="1" applyBorder="1" applyAlignment="1">
      <alignment horizontal="center"/>
    </xf>
    <xf numFmtId="0" fontId="9" fillId="24" borderId="0" xfId="0" applyFont="1" applyFill="1" applyAlignment="1">
      <alignment horizontal="center" vertical="center"/>
    </xf>
    <xf numFmtId="0" fontId="12" fillId="13" borderId="28" xfId="0" applyFont="1" applyFill="1" applyBorder="1" applyAlignment="1">
      <alignment horizontal="left" vertical="center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29" xfId="0" applyFont="1" applyFill="1" applyBorder="1" applyAlignment="1">
      <alignment horizontal="left" vertical="center" wrapText="1"/>
    </xf>
    <xf numFmtId="0" fontId="30" fillId="26" borderId="0" xfId="0" applyFont="1" applyFill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wrapText="1"/>
    </xf>
    <xf numFmtId="0" fontId="26" fillId="2" borderId="0" xfId="1" applyFont="1" applyFill="1" applyAlignment="1">
      <alignment horizontal="center" textRotation="255"/>
    </xf>
    <xf numFmtId="49" fontId="13" fillId="34" borderId="43" xfId="0" applyNumberFormat="1" applyFont="1" applyFill="1" applyBorder="1" applyAlignment="1">
      <alignment horizontal="center" vertical="center"/>
    </xf>
    <xf numFmtId="49" fontId="13" fillId="34" borderId="39" xfId="0" applyNumberFormat="1" applyFont="1" applyFill="1" applyBorder="1" applyAlignment="1">
      <alignment horizontal="center" vertical="center"/>
    </xf>
    <xf numFmtId="49" fontId="3" fillId="11" borderId="0" xfId="0" applyNumberFormat="1" applyFont="1" applyFill="1" applyBorder="1" applyAlignment="1">
      <alignment horizontal="center" vertical="center"/>
    </xf>
    <xf numFmtId="49" fontId="3" fillId="12" borderId="0" xfId="0" applyNumberFormat="1" applyFont="1" applyFill="1" applyAlignment="1">
      <alignment horizontal="center" vertical="center"/>
    </xf>
    <xf numFmtId="49" fontId="13" fillId="10" borderId="43" xfId="0" applyNumberFormat="1" applyFont="1" applyFill="1" applyBorder="1" applyAlignment="1">
      <alignment horizontal="center" vertical="center"/>
    </xf>
    <xf numFmtId="49" fontId="13" fillId="10" borderId="39" xfId="0" applyNumberFormat="1" applyFont="1" applyFill="1" applyBorder="1" applyAlignment="1">
      <alignment horizontal="center" vertical="center"/>
    </xf>
    <xf numFmtId="0" fontId="40" fillId="34" borderId="43" xfId="0" applyNumberFormat="1" applyFont="1" applyFill="1" applyBorder="1" applyAlignment="1">
      <alignment horizontal="center" vertical="center"/>
    </xf>
    <xf numFmtId="0" fontId="40" fillId="34" borderId="39" xfId="0" applyNumberFormat="1" applyFont="1" applyFill="1" applyBorder="1" applyAlignment="1">
      <alignment horizontal="center" vertical="center"/>
    </xf>
    <xf numFmtId="49" fontId="12" fillId="34" borderId="43" xfId="0" applyNumberFormat="1" applyFont="1" applyFill="1" applyBorder="1" applyAlignment="1">
      <alignment horizontal="center" vertical="center"/>
    </xf>
    <xf numFmtId="49" fontId="12" fillId="34" borderId="39" xfId="0" applyNumberFormat="1" applyFont="1" applyFill="1" applyBorder="1" applyAlignment="1">
      <alignment horizontal="center" vertical="center"/>
    </xf>
    <xf numFmtId="49" fontId="3" fillId="32" borderId="0" xfId="0" applyNumberFormat="1" applyFont="1" applyFill="1" applyAlignment="1">
      <alignment horizontal="center" vertical="center" wrapText="1"/>
    </xf>
    <xf numFmtId="49" fontId="50" fillId="10" borderId="43" xfId="8" applyNumberFormat="1" applyFont="1" applyFill="1" applyBorder="1" applyAlignment="1">
      <alignment horizontal="center" vertical="center"/>
    </xf>
    <xf numFmtId="49" fontId="50" fillId="10" borderId="39" xfId="8" applyNumberFormat="1" applyFont="1" applyFill="1" applyBorder="1" applyAlignment="1">
      <alignment horizontal="center" vertical="center"/>
    </xf>
    <xf numFmtId="49" fontId="3" fillId="14" borderId="0" xfId="8" applyNumberFormat="1" applyFont="1" applyFill="1" applyAlignment="1">
      <alignment horizontal="center" vertical="center" wrapText="1"/>
    </xf>
    <xf numFmtId="49" fontId="3" fillId="14" borderId="0" xfId="0" applyNumberFormat="1" applyFont="1" applyFill="1" applyAlignment="1">
      <alignment horizontal="center" vertical="center" wrapText="1"/>
    </xf>
    <xf numFmtId="49" fontId="40" fillId="34" borderId="43" xfId="0" applyNumberFormat="1" applyFont="1" applyFill="1" applyBorder="1" applyAlignment="1">
      <alignment horizontal="center" vertical="center"/>
    </xf>
    <xf numFmtId="49" fontId="40" fillId="34" borderId="39" xfId="0" applyNumberFormat="1" applyFont="1" applyFill="1" applyBorder="1" applyAlignment="1">
      <alignment horizontal="center" vertical="center"/>
    </xf>
    <xf numFmtId="49" fontId="3" fillId="11" borderId="0" xfId="8" applyNumberFormat="1" applyFont="1" applyFill="1" applyAlignment="1">
      <alignment horizontal="center" vertical="center" wrapText="1"/>
    </xf>
    <xf numFmtId="49" fontId="22" fillId="10" borderId="43" xfId="8" applyNumberFormat="1" applyFont="1" applyFill="1" applyBorder="1" applyAlignment="1">
      <alignment horizontal="center" vertical="center"/>
    </xf>
    <xf numFmtId="49" fontId="22" fillId="10" borderId="39" xfId="8" applyNumberFormat="1" applyFont="1" applyFill="1" applyBorder="1" applyAlignment="1">
      <alignment horizontal="center" vertical="center"/>
    </xf>
    <xf numFmtId="49" fontId="3" fillId="14" borderId="0" xfId="0" applyNumberFormat="1" applyFont="1" applyFill="1" applyBorder="1" applyAlignment="1">
      <alignment horizontal="center" vertical="center"/>
    </xf>
    <xf numFmtId="49" fontId="3" fillId="14" borderId="0" xfId="0" applyNumberFormat="1" applyFont="1" applyFill="1" applyAlignment="1">
      <alignment horizontal="center" vertical="center"/>
    </xf>
    <xf numFmtId="49" fontId="12" fillId="10" borderId="43" xfId="0" applyNumberFormat="1" applyFont="1" applyFill="1" applyBorder="1" applyAlignment="1">
      <alignment horizontal="center" vertical="center"/>
    </xf>
    <xf numFmtId="49" fontId="12" fillId="10" borderId="39" xfId="0" applyNumberFormat="1" applyFont="1" applyFill="1" applyBorder="1" applyAlignment="1">
      <alignment horizontal="center" vertical="center"/>
    </xf>
    <xf numFmtId="49" fontId="3" fillId="12" borderId="0" xfId="11" applyNumberFormat="1" applyFont="1" applyFill="1" applyAlignment="1">
      <alignment horizontal="center" vertical="center" wrapText="1"/>
    </xf>
    <xf numFmtId="49" fontId="52" fillId="12" borderId="0" xfId="11" applyNumberFormat="1" applyFont="1" applyFill="1" applyAlignment="1">
      <alignment horizontal="center" vertical="center" wrapText="1"/>
    </xf>
    <xf numFmtId="49" fontId="13" fillId="28" borderId="43" xfId="11" applyNumberFormat="1" applyFont="1" applyFill="1" applyBorder="1" applyAlignment="1">
      <alignment horizontal="center" vertical="center"/>
    </xf>
    <xf numFmtId="49" fontId="13" fillId="28" borderId="39" xfId="11" applyNumberFormat="1" applyFont="1" applyFill="1" applyBorder="1" applyAlignment="1">
      <alignment horizontal="center" vertical="center"/>
    </xf>
    <xf numFmtId="49" fontId="12" fillId="10" borderId="43" xfId="11" applyNumberFormat="1" applyFont="1" applyFill="1" applyBorder="1" applyAlignment="1">
      <alignment horizontal="center" vertical="center"/>
    </xf>
    <xf numFmtId="49" fontId="12" fillId="10" borderId="39" xfId="11" applyNumberFormat="1" applyFont="1" applyFill="1" applyBorder="1" applyAlignment="1">
      <alignment horizontal="center" vertical="center"/>
    </xf>
    <xf numFmtId="49" fontId="13" fillId="10" borderId="43" xfId="11" applyNumberFormat="1" applyFont="1" applyFill="1" applyBorder="1" applyAlignment="1">
      <alignment horizontal="center" vertical="center"/>
    </xf>
    <xf numFmtId="49" fontId="13" fillId="10" borderId="39" xfId="11" applyNumberFormat="1" applyFont="1" applyFill="1" applyBorder="1" applyAlignment="1">
      <alignment horizontal="center" vertical="center"/>
    </xf>
    <xf numFmtId="49" fontId="12" fillId="28" borderId="43" xfId="11" applyNumberFormat="1" applyFont="1" applyFill="1" applyBorder="1" applyAlignment="1">
      <alignment horizontal="center" vertical="center"/>
    </xf>
    <xf numFmtId="49" fontId="12" fillId="28" borderId="39" xfId="11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2" fillId="15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0" fillId="16" borderId="43" xfId="0" applyFont="1" applyFill="1" applyBorder="1" applyAlignment="1">
      <alignment horizontal="center" vertical="center" wrapText="1"/>
    </xf>
    <xf numFmtId="0" fontId="20" fillId="16" borderId="39" xfId="0" applyFont="1" applyFill="1" applyBorder="1" applyAlignment="1">
      <alignment horizontal="center" vertical="center" wrapText="1"/>
    </xf>
    <xf numFmtId="0" fontId="20" fillId="16" borderId="43" xfId="0" applyFont="1" applyFill="1" applyBorder="1" applyAlignment="1">
      <alignment horizontal="center" vertical="center"/>
    </xf>
    <xf numFmtId="0" fontId="20" fillId="16" borderId="44" xfId="0" applyFont="1" applyFill="1" applyBorder="1" applyAlignment="1">
      <alignment horizontal="center" vertical="center"/>
    </xf>
    <xf numFmtId="0" fontId="20" fillId="16" borderId="39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22" fillId="15" borderId="0" xfId="0" applyFont="1" applyFill="1" applyAlignment="1">
      <alignment horizontal="center" vertical="center" wrapText="1"/>
    </xf>
    <xf numFmtId="0" fontId="20" fillId="35" borderId="43" xfId="0" applyFont="1" applyFill="1" applyBorder="1" applyAlignment="1">
      <alignment horizontal="center" vertical="center" wrapText="1"/>
    </xf>
    <xf numFmtId="0" fontId="20" fillId="35" borderId="39" xfId="0" applyFont="1" applyFill="1" applyBorder="1" applyAlignment="1">
      <alignment horizontal="center" vertical="center" wrapText="1"/>
    </xf>
    <xf numFmtId="0" fontId="20" fillId="35" borderId="43" xfId="0" applyFont="1" applyFill="1" applyBorder="1" applyAlignment="1">
      <alignment horizontal="center" vertical="center"/>
    </xf>
    <xf numFmtId="0" fontId="20" fillId="35" borderId="44" xfId="0" applyFont="1" applyFill="1" applyBorder="1" applyAlignment="1">
      <alignment horizontal="center" vertical="center"/>
    </xf>
    <xf numFmtId="0" fontId="20" fillId="35" borderId="39" xfId="0" applyFont="1" applyFill="1" applyBorder="1" applyAlignment="1">
      <alignment horizontal="center" vertical="center"/>
    </xf>
    <xf numFmtId="0" fontId="15" fillId="15" borderId="16" xfId="0" applyFont="1" applyFill="1" applyBorder="1" applyAlignment="1">
      <alignment horizontal="center" vertical="center" wrapText="1"/>
    </xf>
    <xf numFmtId="0" fontId="15" fillId="15" borderId="81" xfId="0" applyFont="1" applyFill="1" applyBorder="1" applyAlignment="1">
      <alignment horizontal="center" vertical="center" wrapText="1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49" xfId="0" applyFont="1" applyFill="1" applyBorder="1" applyAlignment="1">
      <alignment horizontal="center" vertical="center" wrapText="1"/>
    </xf>
    <xf numFmtId="166" fontId="16" fillId="18" borderId="17" xfId="0" applyNumberFormat="1" applyFont="1" applyFill="1" applyBorder="1" applyAlignment="1">
      <alignment horizontal="center" vertical="center"/>
    </xf>
    <xf numFmtId="166" fontId="16" fillId="18" borderId="29" xfId="0" applyNumberFormat="1" applyFont="1" applyFill="1" applyBorder="1" applyAlignment="1">
      <alignment horizontal="center" vertical="center"/>
    </xf>
    <xf numFmtId="166" fontId="16" fillId="18" borderId="58" xfId="0" applyNumberFormat="1" applyFont="1" applyFill="1" applyBorder="1" applyAlignment="1">
      <alignment horizontal="center" vertical="center"/>
    </xf>
    <xf numFmtId="166" fontId="16" fillId="18" borderId="39" xfId="0" applyNumberFormat="1" applyFont="1" applyFill="1" applyBorder="1" applyAlignment="1">
      <alignment horizontal="center" vertical="center"/>
    </xf>
    <xf numFmtId="166" fontId="16" fillId="18" borderId="62" xfId="0" applyNumberFormat="1" applyFont="1" applyFill="1" applyBorder="1" applyAlignment="1">
      <alignment horizontal="center" vertical="center"/>
    </xf>
    <xf numFmtId="166" fontId="16" fillId="18" borderId="67" xfId="0" applyNumberFormat="1" applyFont="1" applyFill="1" applyBorder="1" applyAlignment="1">
      <alignment horizontal="center" vertical="center"/>
    </xf>
    <xf numFmtId="0" fontId="22" fillId="15" borderId="0" xfId="10" applyFont="1" applyFill="1" applyAlignment="1">
      <alignment horizontal="center" vertical="center"/>
    </xf>
    <xf numFmtId="0" fontId="8" fillId="0" borderId="0" xfId="10" applyFont="1" applyBorder="1" applyAlignment="1">
      <alignment horizontal="left" vertical="center" wrapText="1"/>
    </xf>
    <xf numFmtId="49" fontId="3" fillId="9" borderId="0" xfId="0" applyNumberFormat="1" applyFont="1" applyFill="1" applyBorder="1" applyAlignment="1">
      <alignment horizontal="center" vertical="center"/>
    </xf>
    <xf numFmtId="0" fontId="12" fillId="10" borderId="43" xfId="0" applyNumberFormat="1" applyFont="1" applyFill="1" applyBorder="1" applyAlignment="1">
      <alignment horizontal="center" vertical="center"/>
    </xf>
    <xf numFmtId="0" fontId="12" fillId="10" borderId="44" xfId="0" applyNumberFormat="1" applyFont="1" applyFill="1" applyBorder="1" applyAlignment="1">
      <alignment horizontal="center" vertical="center"/>
    </xf>
    <xf numFmtId="0" fontId="12" fillId="10" borderId="39" xfId="0" applyNumberFormat="1" applyFont="1" applyFill="1" applyBorder="1" applyAlignment="1">
      <alignment horizontal="center" vertical="center"/>
    </xf>
    <xf numFmtId="0" fontId="12" fillId="10" borderId="23" xfId="0" applyNumberFormat="1" applyFont="1" applyFill="1" applyBorder="1" applyAlignment="1">
      <alignment horizontal="center" vertical="center"/>
    </xf>
    <xf numFmtId="0" fontId="12" fillId="10" borderId="25" xfId="0" applyNumberFormat="1" applyFont="1" applyFill="1" applyBorder="1" applyAlignment="1">
      <alignment horizontal="center" vertical="center"/>
    </xf>
    <xf numFmtId="0" fontId="12" fillId="10" borderId="24" xfId="0" applyNumberFormat="1" applyFont="1" applyFill="1" applyBorder="1" applyAlignment="1">
      <alignment horizontal="center" vertical="center"/>
    </xf>
    <xf numFmtId="0" fontId="12" fillId="34" borderId="43" xfId="0" applyNumberFormat="1" applyFont="1" applyFill="1" applyBorder="1" applyAlignment="1">
      <alignment horizontal="center" vertical="center"/>
    </xf>
    <xf numFmtId="0" fontId="12" fillId="34" borderId="44" xfId="0" applyNumberFormat="1" applyFont="1" applyFill="1" applyBorder="1" applyAlignment="1">
      <alignment horizontal="center" vertical="center"/>
    </xf>
    <xf numFmtId="0" fontId="12" fillId="34" borderId="39" xfId="0" applyNumberFormat="1" applyFont="1" applyFill="1" applyBorder="1" applyAlignment="1">
      <alignment horizontal="center" vertical="center"/>
    </xf>
    <xf numFmtId="0" fontId="12" fillId="34" borderId="23" xfId="0" applyNumberFormat="1" applyFont="1" applyFill="1" applyBorder="1" applyAlignment="1">
      <alignment horizontal="center" vertical="center"/>
    </xf>
    <xf numFmtId="0" fontId="12" fillId="34" borderId="25" xfId="0" applyNumberFormat="1" applyFont="1" applyFill="1" applyBorder="1" applyAlignment="1">
      <alignment horizontal="center" vertical="center"/>
    </xf>
    <xf numFmtId="0" fontId="12" fillId="34" borderId="24" xfId="0" applyNumberFormat="1" applyFont="1" applyFill="1" applyBorder="1" applyAlignment="1">
      <alignment horizontal="center" vertical="center"/>
    </xf>
    <xf numFmtId="49" fontId="12" fillId="8" borderId="73" xfId="0" applyNumberFormat="1" applyFont="1" applyFill="1" applyBorder="1" applyAlignment="1">
      <alignment horizontal="center" vertical="center"/>
    </xf>
    <xf numFmtId="49" fontId="12" fillId="8" borderId="74" xfId="0" applyNumberFormat="1" applyFont="1" applyFill="1" applyBorder="1" applyAlignment="1">
      <alignment horizontal="center" vertical="center"/>
    </xf>
    <xf numFmtId="49" fontId="12" fillId="8" borderId="75" xfId="0" applyNumberFormat="1" applyFont="1" applyFill="1" applyBorder="1" applyAlignment="1">
      <alignment horizontal="center" vertical="center"/>
    </xf>
    <xf numFmtId="49" fontId="12" fillId="8" borderId="26" xfId="0" applyNumberFormat="1" applyFont="1" applyFill="1" applyBorder="1" applyAlignment="1">
      <alignment horizontal="center" vertical="center"/>
    </xf>
    <xf numFmtId="49" fontId="12" fillId="8" borderId="80" xfId="0" applyNumberFormat="1" applyFont="1" applyFill="1" applyBorder="1" applyAlignment="1">
      <alignment horizontal="center" vertical="center"/>
    </xf>
    <xf numFmtId="49" fontId="12" fillId="8" borderId="81" xfId="0" applyNumberFormat="1" applyFont="1" applyFill="1" applyBorder="1" applyAlignment="1">
      <alignment horizontal="center" vertical="center"/>
    </xf>
    <xf numFmtId="49" fontId="13" fillId="8" borderId="26" xfId="0" applyNumberFormat="1" applyFont="1" applyFill="1" applyBorder="1" applyAlignment="1">
      <alignment horizontal="center" vertical="center"/>
    </xf>
    <xf numFmtId="49" fontId="13" fillId="8" borderId="80" xfId="0" applyNumberFormat="1" applyFont="1" applyFill="1" applyBorder="1" applyAlignment="1">
      <alignment horizontal="center" vertical="center"/>
    </xf>
    <xf numFmtId="49" fontId="13" fillId="8" borderId="81" xfId="0" applyNumberFormat="1" applyFont="1" applyFill="1" applyBorder="1" applyAlignment="1">
      <alignment horizontal="center" vertical="center"/>
    </xf>
    <xf numFmtId="49" fontId="3" fillId="7" borderId="0" xfId="0" applyNumberFormat="1" applyFont="1" applyFill="1" applyBorder="1" applyAlignment="1">
      <alignment horizontal="center" vertical="center"/>
    </xf>
    <xf numFmtId="49" fontId="12" fillId="34" borderId="73" xfId="0" applyNumberFormat="1" applyFont="1" applyFill="1" applyBorder="1" applyAlignment="1">
      <alignment horizontal="center" vertical="center"/>
    </xf>
    <xf numFmtId="49" fontId="12" fillId="34" borderId="74" xfId="0" applyNumberFormat="1" applyFont="1" applyFill="1" applyBorder="1" applyAlignment="1">
      <alignment horizontal="center" vertical="center"/>
    </xf>
    <xf numFmtId="49" fontId="12" fillId="34" borderId="75" xfId="0" applyNumberFormat="1" applyFont="1" applyFill="1" applyBorder="1" applyAlignment="1">
      <alignment horizontal="center" vertical="center"/>
    </xf>
    <xf numFmtId="49" fontId="12" fillId="34" borderId="26" xfId="0" applyNumberFormat="1" applyFont="1" applyFill="1" applyBorder="1" applyAlignment="1">
      <alignment horizontal="center" vertical="center"/>
    </xf>
    <xf numFmtId="49" fontId="12" fillId="34" borderId="80" xfId="0" applyNumberFormat="1" applyFont="1" applyFill="1" applyBorder="1" applyAlignment="1">
      <alignment horizontal="center" vertical="center"/>
    </xf>
    <xf numFmtId="49" fontId="13" fillId="34" borderId="26" xfId="0" applyNumberFormat="1" applyFont="1" applyFill="1" applyBorder="1" applyAlignment="1">
      <alignment horizontal="center" vertical="center"/>
    </xf>
    <xf numFmtId="49" fontId="13" fillId="34" borderId="80" xfId="0" applyNumberFormat="1" applyFont="1" applyFill="1" applyBorder="1" applyAlignment="1">
      <alignment horizontal="center" vertical="center"/>
    </xf>
    <xf numFmtId="49" fontId="13" fillId="34" borderId="81" xfId="0" applyNumberFormat="1" applyFont="1" applyFill="1" applyBorder="1" applyAlignment="1">
      <alignment horizontal="center" vertical="center"/>
    </xf>
    <xf numFmtId="49" fontId="12" fillId="34" borderId="81" xfId="0" applyNumberFormat="1" applyFont="1" applyFill="1" applyBorder="1" applyAlignment="1">
      <alignment horizontal="center" vertical="center"/>
    </xf>
    <xf numFmtId="49" fontId="13" fillId="34" borderId="43" xfId="3" applyNumberFormat="1" applyFont="1" applyFill="1" applyBorder="1" applyAlignment="1">
      <alignment horizontal="center" vertical="center"/>
    </xf>
    <xf numFmtId="49" fontId="13" fillId="34" borderId="39" xfId="3" applyNumberFormat="1" applyFont="1" applyFill="1" applyBorder="1" applyAlignment="1">
      <alignment horizontal="center" vertical="center"/>
    </xf>
    <xf numFmtId="49" fontId="3" fillId="36" borderId="0" xfId="3" applyNumberFormat="1" applyFont="1" applyFill="1" applyAlignment="1">
      <alignment horizontal="center" wrapText="1"/>
    </xf>
    <xf numFmtId="49" fontId="13" fillId="8" borderId="23" xfId="3" applyNumberFormat="1" applyFont="1" applyFill="1" applyBorder="1" applyAlignment="1">
      <alignment horizontal="center" vertical="center"/>
    </xf>
    <xf numFmtId="49" fontId="13" fillId="8" borderId="24" xfId="3" applyNumberFormat="1" applyFont="1" applyFill="1" applyBorder="1" applyAlignment="1">
      <alignment horizontal="center" vertical="center"/>
    </xf>
    <xf numFmtId="49" fontId="13" fillId="34" borderId="44" xfId="3" applyNumberFormat="1" applyFont="1" applyFill="1" applyBorder="1" applyAlignment="1">
      <alignment horizontal="center" vertical="center"/>
    </xf>
    <xf numFmtId="49" fontId="3" fillId="33" borderId="43" xfId="1" applyNumberFormat="1" applyFont="1" applyFill="1" applyBorder="1" applyAlignment="1">
      <alignment horizontal="center" vertical="center"/>
    </xf>
    <xf numFmtId="49" fontId="3" fillId="33" borderId="39" xfId="1" applyNumberFormat="1" applyFont="1" applyFill="1" applyBorder="1" applyAlignment="1">
      <alignment horizontal="center" vertical="center"/>
    </xf>
    <xf numFmtId="49" fontId="3" fillId="9" borderId="0" xfId="6" applyNumberFormat="1" applyFont="1" applyFill="1" applyAlignment="1">
      <alignment horizontal="center" vertical="center" wrapText="1"/>
    </xf>
    <xf numFmtId="49" fontId="3" fillId="9" borderId="0" xfId="1" applyNumberFormat="1" applyFont="1" applyFill="1" applyAlignment="1">
      <alignment horizontal="center" vertical="center" wrapText="1"/>
    </xf>
    <xf numFmtId="49" fontId="13" fillId="10" borderId="44" xfId="6" applyNumberFormat="1" applyFont="1" applyFill="1" applyBorder="1" applyAlignment="1">
      <alignment horizontal="center" vertical="center"/>
    </xf>
    <xf numFmtId="49" fontId="13" fillId="10" borderId="43" xfId="6" applyNumberFormat="1" applyFont="1" applyFill="1" applyBorder="1" applyAlignment="1">
      <alignment horizontal="center" vertical="center"/>
    </xf>
    <xf numFmtId="49" fontId="13" fillId="10" borderId="39" xfId="6" applyNumberFormat="1" applyFont="1" applyFill="1" applyBorder="1" applyAlignment="1">
      <alignment horizontal="center" vertical="center"/>
    </xf>
    <xf numFmtId="0" fontId="35" fillId="20" borderId="0" xfId="0" applyFont="1" applyFill="1" applyAlignment="1">
      <alignment horizontal="center" vertical="center" wrapText="1"/>
    </xf>
    <xf numFmtId="49" fontId="35" fillId="9" borderId="0" xfId="1" applyNumberFormat="1" applyFont="1" applyFill="1" applyAlignment="1">
      <alignment horizontal="center" wrapText="1"/>
    </xf>
    <xf numFmtId="0" fontId="22" fillId="21" borderId="23" xfId="0" applyNumberFormat="1" applyFont="1" applyFill="1" applyBorder="1" applyAlignment="1">
      <alignment horizontal="center" vertical="center"/>
    </xf>
    <xf numFmtId="0" fontId="22" fillId="21" borderId="24" xfId="0" applyNumberFormat="1" applyFont="1" applyFill="1" applyBorder="1" applyAlignment="1">
      <alignment horizontal="center" vertical="center"/>
    </xf>
    <xf numFmtId="49" fontId="3" fillId="9" borderId="0" xfId="3" applyNumberFormat="1" applyFont="1" applyFill="1" applyAlignment="1">
      <alignment horizontal="center" wrapText="1"/>
    </xf>
    <xf numFmtId="49" fontId="3" fillId="9" borderId="0" xfId="3" applyNumberFormat="1" applyFont="1" applyFill="1" applyAlignment="1">
      <alignment horizontal="center" vertical="center" wrapText="1"/>
    </xf>
    <xf numFmtId="1" fontId="22" fillId="21" borderId="43" xfId="0" applyNumberFormat="1" applyFont="1" applyFill="1" applyBorder="1" applyAlignment="1">
      <alignment horizontal="center" vertical="center"/>
    </xf>
    <xf numFmtId="1" fontId="22" fillId="21" borderId="39" xfId="0" applyNumberFormat="1" applyFont="1" applyFill="1" applyBorder="1" applyAlignment="1">
      <alignment horizontal="center" vertical="center"/>
    </xf>
    <xf numFmtId="49" fontId="13" fillId="8" borderId="43" xfId="3" applyNumberFormat="1" applyFont="1" applyFill="1" applyBorder="1" applyAlignment="1">
      <alignment horizontal="center" vertical="center"/>
    </xf>
    <xf numFmtId="49" fontId="13" fillId="8" borderId="39" xfId="3" applyNumberFormat="1" applyFont="1" applyFill="1" applyBorder="1" applyAlignment="1">
      <alignment horizontal="center" vertical="center"/>
    </xf>
    <xf numFmtId="0" fontId="35" fillId="22" borderId="0" xfId="0" applyFont="1" applyFill="1" applyAlignment="1">
      <alignment horizontal="center" wrapText="1"/>
    </xf>
    <xf numFmtId="0" fontId="56" fillId="22" borderId="0" xfId="0" applyFont="1" applyFill="1" applyAlignment="1">
      <alignment horizontal="center" vertical="center" wrapText="1"/>
    </xf>
    <xf numFmtId="0" fontId="22" fillId="29" borderId="23" xfId="0" applyFont="1" applyFill="1" applyBorder="1" applyAlignment="1">
      <alignment horizontal="center" vertical="center"/>
    </xf>
    <xf numFmtId="0" fontId="22" fillId="29" borderId="24" xfId="0" applyFont="1" applyFill="1" applyBorder="1" applyAlignment="1">
      <alignment horizontal="center" vertical="center"/>
    </xf>
    <xf numFmtId="0" fontId="22" fillId="16" borderId="23" xfId="0" applyFont="1" applyFill="1" applyBorder="1" applyAlignment="1">
      <alignment horizontal="center" vertical="center"/>
    </xf>
    <xf numFmtId="0" fontId="22" fillId="16" borderId="24" xfId="0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 wrapText="1"/>
    </xf>
  </cellXfs>
  <cellStyles count="12">
    <cellStyle name="Hipervínculo" xfId="7" builtinId="8"/>
    <cellStyle name="Millares" xfId="5" builtinId="3"/>
    <cellStyle name="Normal" xfId="0" builtinId="0"/>
    <cellStyle name="Normal 2" xfId="1"/>
    <cellStyle name="Normal 2 2" xfId="4"/>
    <cellStyle name="Normal 3" xfId="3"/>
    <cellStyle name="Normal 3 2" xfId="6"/>
    <cellStyle name="Normal 4" xfId="8"/>
    <cellStyle name="Normal 4 2" xfId="10"/>
    <cellStyle name="Normal 5" xfId="9"/>
    <cellStyle name="Normal 5 2" xfId="11"/>
    <cellStyle name="Porcentaje 2" xfId="2"/>
  </cellStyles>
  <dxfs count="195">
    <dxf>
      <numFmt numFmtId="3" formatCode="#,##0"/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numFmt numFmtId="3" formatCode="#,##0"/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ont>
        <color theme="6" tint="0.39994506668294322"/>
      </font>
    </dxf>
  </dxfs>
  <tableStyles count="2" defaultTableStyle="TableStyleMedium2" defaultPivotStyle="PivotStyleLight16">
    <tableStyle name="Estilo de segmentación de datos 1" pivot="0" table="0" count="1">
      <tableStyleElement type="wholeTable" dxfId="194"/>
    </tableStyle>
    <tableStyle name="Estilo de tabla dinámica 1" table="0" count="1">
      <tableStyleElement type="wholeTable" dxfId="193"/>
    </tableStyle>
  </tableStyles>
  <colors>
    <mruColors>
      <color rgb="FFFFCCFF"/>
      <color rgb="FFE2C5FF"/>
      <color rgb="FFE6CDFF"/>
      <color rgb="FFB0EFFE"/>
      <color rgb="FFCCECFF"/>
      <color rgb="FFFF9FFF"/>
      <color rgb="FFD9B3FF"/>
      <color rgb="FFDCB9FF"/>
      <color rgb="FFBFD8EF"/>
      <color rgb="FFD8C5FF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07/relationships/slicerCache" Target="slicerCaches/slicerCache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4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3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2025.xlsx]DATOS!TablaDinámica5</c:name>
    <c:fmtId val="20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6582325943434287E-2"/>
              <c:y val="-1.8463723727199244E-3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610053490149173E-2"/>
              <c:y val="1.314894601803445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610053490149173E-2"/>
              <c:y val="2.439543481110024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5376780434091308E-2"/>
              <c:y val="-3.183700915422862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610053490149173E-2"/>
              <c:y val="2.064660521341171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1404507980806196E-2"/>
              <c:y val="-2.059052036116283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610053490149218E-2"/>
              <c:y val="-1.8463723727197869E-3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7076599602264906E-2"/>
              <c:y val="9.187436756949503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6.9379618686905087E-3"/>
              <c:y val="-4.683232754498300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9.3490528873764189E-3"/>
              <c:y val="-4.308349794729444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019896247146322E-2"/>
              <c:y val="-7.682296432649177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019896247146322E-2"/>
              <c:y val="-7.6822964326491799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048872055550108E-2"/>
              <c:y val="-4.683232754498300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8281955261921387E-2"/>
              <c:y val="-3.745995836732866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1603375527426163E-2"/>
                  <c:h val="4.8678699917702857E-2"/>
                </c:manualLayout>
              </c15:layout>
            </c:ext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9593905372367205E-2"/>
              <c:y val="1.902457224968671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517346017581859E-3"/>
              <c:y val="3.333246730483918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5361098638468237E-2"/>
              <c:y val="-3.0716544220578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756218913160024E-2"/>
              <c:y val="-3.55513473810298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7603730431831406E-2"/>
              <c:y val="3.331191528535117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2764579443431408E-2"/>
              <c:y val="-3.32235028241576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8934805844738844E-2"/>
              <c:y val="-3.56858674231877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6050002029738033E-3"/>
              <c:y val="-3.56858674231877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9.9823362498261954E-4"/>
              <c:y val="1.92396922576054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8934805844738844E-2"/>
              <c:y val="3.32603413496549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1456068123366036E-2"/>
              <c:y val="-3.3223502824157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2392249244412037E-2"/>
              <c:y val="-3.07611382251276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9271884542732E-2"/>
              <c:y val="-3.0761138225127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9271884542732E-2"/>
              <c:y val="3.57227059486850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147556803300662E-2"/>
              <c:y val="3.07979767506248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14755680330076E-2"/>
              <c:y val="3.07979767506248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1.0788624317745289E-2"/>
              <c:y val="-1.10622214328867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3686861749615519E-2"/>
              <c:y val="-4.59934469285622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2.9375563973530567E-3"/>
              <c:y val="-3.56858674231877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9.8797756284296333E-4"/>
              <c:y val="1.35614245574141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6317783204608101E-2"/>
              <c:y val="-4.30729612202780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4073078872335941E-2"/>
              <c:y val="-1.997977813443644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669011340362762E-2"/>
              <c:y val="2.83356121515947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2392249244412086E-2"/>
              <c:y val="4.31097997457753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9271884542732E-2"/>
              <c:y val="-3.0761138225127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5381602083562151E-2"/>
              <c:y val="-3.81482320222178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6317783204608101E-2"/>
              <c:y val="-4.06105966212480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2859364619971883E-2"/>
              <c:y val="4.08044768385184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5381602083562151E-2"/>
              <c:y val="-3.0761138225127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7626294524673476E-2"/>
              <c:y val="-3.8148232022217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809220735942709E-2"/>
              <c:y val="3.08122944572992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7626294524673524E-2"/>
              <c:y val="-3.0761138225127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1456068123366036E-2"/>
              <c:y val="-3.56858674231878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7158203964150498E-2"/>
              <c:y val="-4.79976904183382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77522660428129E-2"/>
              <c:y val="3.81850705477151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9303160331222119E-2"/>
              <c:y val="-4.31565608637567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2062798700204E-2"/>
              <c:y val="-3.575512957069954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2062798700204E-2"/>
              <c:y val="-3.08208420419946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4068069810436547E-2"/>
              <c:y val="3.86720131419456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7047816999602616E-3"/>
              <c:y val="-6.05381975725878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5178284856221691E-3"/>
              <c:y val="-5.64281210270710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9.8903171332902339E-3"/>
              <c:y val="-4.92222373947156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9138305535179902E-2"/>
              <c:y val="-3.7212431340789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5178284856220745E-3"/>
              <c:y val="-5.88300822378561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1.4404206551692061E-2"/>
          <c:y val="9.3922357265819167E-3"/>
          <c:w val="0.98161621734844573"/>
          <c:h val="0.76354989960181596"/>
        </c:manualLayout>
      </c:layout>
      <c:lineChart>
        <c:grouping val="standard"/>
        <c:varyColors val="0"/>
        <c:ser>
          <c:idx val="0"/>
          <c:order val="0"/>
          <c:tx>
            <c:strRef>
              <c:f>DATOS!$L$3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720-44F6-8745-FBE12E63B120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20-44F6-8745-FBE12E63B120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720-44F6-8745-FBE12E63B120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41-4D99-973F-87F70FA658F5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41-4D99-973F-87F70FA658F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F41-4D99-973F-87F70FA658F5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720-44F6-8745-FBE12E63B120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720-44F6-8745-FBE12E63B120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0720-44F6-8745-FBE12E63B120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720-44F6-8745-FBE12E63B120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0720-44F6-8745-FBE12E63B120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720-44F6-8745-FBE12E63B120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0720-44F6-8745-FBE12E63B120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720-44F6-8745-FBE12E63B120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0720-44F6-8745-FBE12E63B120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720-44F6-8745-FBE12E63B120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0720-44F6-8745-FBE12E63B120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720-44F6-8745-FBE12E63B120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720-44F6-8745-FBE12E63B120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20-44F6-8745-FBE12E63B120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0720-44F6-8745-FBE12E63B120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0720-44F6-8745-FBE12E63B120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720-44F6-8745-FBE12E63B120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0720-44F6-8745-FBE12E63B120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8E0-48DE-A7D4-F766995F8E03}"/>
              </c:ext>
            </c:extLst>
          </c:dPt>
          <c:dPt>
            <c:idx val="2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720-44F6-8745-FBE12E63B120}"/>
              </c:ext>
            </c:extLst>
          </c:dPt>
          <c:dPt>
            <c:idx val="2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0720-44F6-8745-FBE12E63B120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720-44F6-8745-FBE12E63B120}"/>
              </c:ext>
            </c:extLst>
          </c:dPt>
          <c:dPt>
            <c:idx val="2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720-44F6-8745-FBE12E63B120}"/>
              </c:ext>
            </c:extLst>
          </c:dPt>
          <c:dPt>
            <c:idx val="2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720-44F6-8745-FBE12E63B120}"/>
              </c:ext>
            </c:extLst>
          </c:dPt>
          <c:dPt>
            <c:idx val="3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0720-44F6-8745-FBE12E63B120}"/>
              </c:ext>
            </c:extLst>
          </c:dPt>
          <c:dPt>
            <c:idx val="3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720-44F6-8745-FBE12E63B120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0720-44F6-8745-FBE12E63B120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720-44F6-8745-FBE12E63B120}"/>
              </c:ext>
            </c:extLst>
          </c:dPt>
          <c:dPt>
            <c:idx val="3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720-44F6-8745-FBE12E63B120}"/>
              </c:ext>
            </c:extLst>
          </c:dPt>
          <c:dPt>
            <c:idx val="3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720-44F6-8745-FBE12E63B120}"/>
              </c:ext>
            </c:extLst>
          </c:dPt>
          <c:dPt>
            <c:idx val="3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720-44F6-8745-FBE12E63B120}"/>
              </c:ext>
            </c:extLst>
          </c:dPt>
          <c:dPt>
            <c:idx val="3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20-44F6-8745-FBE12E63B120}"/>
              </c:ext>
            </c:extLst>
          </c:dPt>
          <c:dPt>
            <c:idx val="3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2EF5-4A46-B781-5EDDE22359F1}"/>
              </c:ext>
            </c:extLst>
          </c:dPt>
          <c:dPt>
            <c:idx val="3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7D65-4F4F-AB80-41663E728724}"/>
              </c:ext>
            </c:extLst>
          </c:dPt>
          <c:dLbls>
            <c:dLbl>
              <c:idx val="0"/>
              <c:layout>
                <c:manualLayout>
                  <c:x val="-3.8934805844738844E-2"/>
                  <c:y val="3.3260341349654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20-44F6-8745-FBE12E63B120}"/>
                </c:ext>
              </c:extLst>
            </c:dLbl>
            <c:dLbl>
              <c:idx val="1"/>
              <c:layout>
                <c:manualLayout>
                  <c:x val="-3.5009271884542732E-2"/>
                  <c:y val="-3.0761138225127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20-44F6-8745-FBE12E63B120}"/>
                </c:ext>
              </c:extLst>
            </c:dLbl>
            <c:dLbl>
              <c:idx val="2"/>
              <c:layout>
                <c:manualLayout>
                  <c:x val="-3.2392249244412037E-2"/>
                  <c:y val="-3.0761138225127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20-44F6-8745-FBE12E63B120}"/>
                </c:ext>
              </c:extLst>
            </c:dLbl>
            <c:dLbl>
              <c:idx val="3"/>
              <c:layout>
                <c:manualLayout>
                  <c:x val="-2.977522660428129E-2"/>
                  <c:y val="3.8185070547715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41-4D99-973F-87F70FA658F5}"/>
                </c:ext>
              </c:extLst>
            </c:dLbl>
            <c:dLbl>
              <c:idx val="4"/>
              <c:layout>
                <c:manualLayout>
                  <c:x val="-2.7158203964150498E-2"/>
                  <c:y val="-4.7997690418338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41-4D99-973F-87F70FA658F5}"/>
                </c:ext>
              </c:extLst>
            </c:dLbl>
            <c:dLbl>
              <c:idx val="5"/>
              <c:layout>
                <c:manualLayout>
                  <c:x val="-1.1456068123366036E-2"/>
                  <c:y val="-3.5685867423187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41-4D99-973F-87F70FA658F5}"/>
                </c:ext>
              </c:extLst>
            </c:dLbl>
            <c:dLbl>
              <c:idx val="6"/>
              <c:layout>
                <c:manualLayout>
                  <c:x val="-4.809220735942709E-2"/>
                  <c:y val="3.0812294457299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20-44F6-8745-FBE12E63B120}"/>
                </c:ext>
              </c:extLst>
            </c:dLbl>
            <c:dLbl>
              <c:idx val="7"/>
              <c:layout>
                <c:manualLayout>
                  <c:x val="-3.5009271884542732E-2"/>
                  <c:y val="3.5722705948685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720-44F6-8745-FBE12E63B120}"/>
                </c:ext>
              </c:extLst>
            </c:dLbl>
            <c:dLbl>
              <c:idx val="8"/>
              <c:layout>
                <c:manualLayout>
                  <c:x val="-3.7626294524673476E-2"/>
                  <c:y val="-3.814823202221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720-44F6-8745-FBE12E63B120}"/>
                </c:ext>
              </c:extLst>
            </c:dLbl>
            <c:dLbl>
              <c:idx val="9"/>
              <c:layout>
                <c:manualLayout>
                  <c:x val="-3.7626294524673524E-2"/>
                  <c:y val="-3.0761138225127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720-44F6-8745-FBE12E63B120}"/>
                </c:ext>
              </c:extLst>
            </c:dLbl>
            <c:dLbl>
              <c:idx val="10"/>
              <c:layout>
                <c:manualLayout>
                  <c:x val="-1.5381602083562151E-2"/>
                  <c:y val="-3.0761138225127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720-44F6-8745-FBE12E63B120}"/>
                </c:ext>
              </c:extLst>
            </c:dLbl>
            <c:dLbl>
              <c:idx val="11"/>
              <c:layout>
                <c:manualLayout>
                  <c:x val="-4.2859364619971883E-2"/>
                  <c:y val="4.0804476838518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20-44F6-8745-FBE12E63B120}"/>
                </c:ext>
              </c:extLst>
            </c:dLbl>
            <c:dLbl>
              <c:idx val="12"/>
              <c:layout>
                <c:manualLayout>
                  <c:x val="-7.517346017581859E-3"/>
                  <c:y val="3.3332467304839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20-44F6-8745-FBE12E63B120}"/>
                </c:ext>
              </c:extLst>
            </c:dLbl>
            <c:dLbl>
              <c:idx val="13"/>
              <c:layout>
                <c:manualLayout>
                  <c:x val="-3.6317783204608101E-2"/>
                  <c:y val="-4.0610596621248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20-44F6-8745-FBE12E63B120}"/>
                </c:ext>
              </c:extLst>
            </c:dLbl>
            <c:dLbl>
              <c:idx val="14"/>
              <c:layout>
                <c:manualLayout>
                  <c:x val="-1.5381602083562151E-2"/>
                  <c:y val="-3.8148232022217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20-44F6-8745-FBE12E63B120}"/>
                </c:ext>
              </c:extLst>
            </c:dLbl>
            <c:dLbl>
              <c:idx val="15"/>
              <c:layout>
                <c:manualLayout>
                  <c:x val="-3.2392249244412086E-2"/>
                  <c:y val="4.3109799745775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720-44F6-8745-FBE12E63B120}"/>
                </c:ext>
              </c:extLst>
            </c:dLbl>
            <c:dLbl>
              <c:idx val="16"/>
              <c:layout>
                <c:manualLayout>
                  <c:x val="-3.5009271884542732E-2"/>
                  <c:y val="-3.0761138225127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720-44F6-8745-FBE12E63B120}"/>
                </c:ext>
              </c:extLst>
            </c:dLbl>
            <c:dLbl>
              <c:idx val="17"/>
              <c:layout>
                <c:manualLayout>
                  <c:x val="-1.669011340362762E-2"/>
                  <c:y val="2.833561215159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720-44F6-8745-FBE12E63B120}"/>
                </c:ext>
              </c:extLst>
            </c:dLbl>
            <c:dLbl>
              <c:idx val="18"/>
              <c:layout>
                <c:manualLayout>
                  <c:x val="-1.4073078872335941E-2"/>
                  <c:y val="-1.99797781344364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720-44F6-8745-FBE12E63B120}"/>
                </c:ext>
              </c:extLst>
            </c:dLbl>
            <c:dLbl>
              <c:idx val="19"/>
              <c:layout>
                <c:manualLayout>
                  <c:x val="-1.0147556803300662E-2"/>
                  <c:y val="3.0797976750624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20-44F6-8745-FBE12E63B120}"/>
                </c:ext>
              </c:extLst>
            </c:dLbl>
            <c:dLbl>
              <c:idx val="20"/>
              <c:layout>
                <c:manualLayout>
                  <c:x val="-9.8797756284296333E-4"/>
                  <c:y val="1.3561424557414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720-44F6-8745-FBE12E63B120}"/>
                </c:ext>
              </c:extLst>
            </c:dLbl>
            <c:dLbl>
              <c:idx val="21"/>
              <c:layout>
                <c:manualLayout>
                  <c:x val="-3.6317783204608101E-2"/>
                  <c:y val="-4.307296122027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720-44F6-8745-FBE12E63B120}"/>
                </c:ext>
              </c:extLst>
            </c:dLbl>
            <c:dLbl>
              <c:idx val="22"/>
              <c:layout>
                <c:manualLayout>
                  <c:x val="2.9375563973530567E-3"/>
                  <c:y val="-3.5685867423187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720-44F6-8745-FBE12E63B120}"/>
                </c:ext>
              </c:extLst>
            </c:dLbl>
            <c:dLbl>
              <c:idx val="23"/>
              <c:layout>
                <c:manualLayout>
                  <c:x val="-1.014755680330076E-2"/>
                  <c:y val="3.0797976750624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720-44F6-8745-FBE12E63B120}"/>
                </c:ext>
              </c:extLst>
            </c:dLbl>
            <c:dLbl>
              <c:idx val="24"/>
              <c:layout>
                <c:manualLayout>
                  <c:x val="1.0788624317745289E-2"/>
                  <c:y val="-1.1062221432886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E0-48DE-A7D4-F766995F8E03}"/>
                </c:ext>
              </c:extLst>
            </c:dLbl>
            <c:dLbl>
              <c:idx val="25"/>
              <c:layout>
                <c:manualLayout>
                  <c:x val="-2.3686861749615519E-2"/>
                  <c:y val="-4.5993446928562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720-44F6-8745-FBE12E63B120}"/>
                </c:ext>
              </c:extLst>
            </c:dLbl>
            <c:dLbl>
              <c:idx val="26"/>
              <c:layout>
                <c:manualLayout>
                  <c:x val="-7.7047816999602616E-3"/>
                  <c:y val="-6.053819757258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720-44F6-8745-FBE12E63B120}"/>
                </c:ext>
              </c:extLst>
            </c:dLbl>
            <c:dLbl>
              <c:idx val="27"/>
              <c:layout>
                <c:manualLayout>
                  <c:x val="-7.5178284856221691E-3"/>
                  <c:y val="-5.6428121027071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720-44F6-8745-FBE12E63B120}"/>
                </c:ext>
              </c:extLst>
            </c:dLbl>
            <c:dLbl>
              <c:idx val="28"/>
              <c:layout>
                <c:manualLayout>
                  <c:x val="9.8903171332902339E-3"/>
                  <c:y val="-4.922223739471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720-44F6-8745-FBE12E63B120}"/>
                </c:ext>
              </c:extLst>
            </c:dLbl>
            <c:dLbl>
              <c:idx val="30"/>
              <c:layout>
                <c:manualLayout>
                  <c:x val="-1.9138305535179902E-2"/>
                  <c:y val="-3.7212431340789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20-44F6-8745-FBE12E63B120}"/>
                </c:ext>
              </c:extLst>
            </c:dLbl>
            <c:dLbl>
              <c:idx val="37"/>
              <c:layout>
                <c:manualLayout>
                  <c:x val="-7.5178284856220745E-3"/>
                  <c:y val="-5.883008223785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20-44F6-8745-FBE12E63B1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DATOS!$K$4:$K$56</c:f>
              <c:multiLvlStrCache>
                <c:ptCount val="4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DATOS!$L$4:$L$56</c:f>
              <c:numCache>
                <c:formatCode>#,##0</c:formatCode>
                <c:ptCount val="48"/>
                <c:pt idx="0">
                  <c:v>5228</c:v>
                </c:pt>
                <c:pt idx="1">
                  <c:v>7084</c:v>
                </c:pt>
                <c:pt idx="2">
                  <c:v>7613</c:v>
                </c:pt>
                <c:pt idx="3">
                  <c:v>5026</c:v>
                </c:pt>
                <c:pt idx="4">
                  <c:v>6527</c:v>
                </c:pt>
                <c:pt idx="5">
                  <c:v>6100</c:v>
                </c:pt>
                <c:pt idx="6">
                  <c:v>5598</c:v>
                </c:pt>
                <c:pt idx="7">
                  <c:v>4007</c:v>
                </c:pt>
                <c:pt idx="8">
                  <c:v>5969</c:v>
                </c:pt>
                <c:pt idx="9">
                  <c:v>6589</c:v>
                </c:pt>
                <c:pt idx="10">
                  <c:v>6889</c:v>
                </c:pt>
                <c:pt idx="11">
                  <c:v>5918</c:v>
                </c:pt>
                <c:pt idx="12">
                  <c:v>5893</c:v>
                </c:pt>
                <c:pt idx="13">
                  <c:v>7015</c:v>
                </c:pt>
                <c:pt idx="14">
                  <c:v>8434</c:v>
                </c:pt>
                <c:pt idx="15">
                  <c:v>5520</c:v>
                </c:pt>
                <c:pt idx="16">
                  <c:v>7678</c:v>
                </c:pt>
                <c:pt idx="17">
                  <c:v>6913</c:v>
                </c:pt>
                <c:pt idx="18">
                  <c:v>7434</c:v>
                </c:pt>
                <c:pt idx="19">
                  <c:v>5294</c:v>
                </c:pt>
                <c:pt idx="20">
                  <c:v>7093</c:v>
                </c:pt>
                <c:pt idx="21">
                  <c:v>7439</c:v>
                </c:pt>
                <c:pt idx="22">
                  <c:v>7812</c:v>
                </c:pt>
                <c:pt idx="23">
                  <c:v>6224</c:v>
                </c:pt>
                <c:pt idx="24">
                  <c:v>6844</c:v>
                </c:pt>
                <c:pt idx="25">
                  <c:v>7860</c:v>
                </c:pt>
                <c:pt idx="26">
                  <c:v>7761</c:v>
                </c:pt>
                <c:pt idx="27">
                  <c:v>7361</c:v>
                </c:pt>
                <c:pt idx="28">
                  <c:v>7635</c:v>
                </c:pt>
                <c:pt idx="29">
                  <c:v>6801</c:v>
                </c:pt>
                <c:pt idx="30">
                  <c:v>6920</c:v>
                </c:pt>
                <c:pt idx="31">
                  <c:v>4541</c:v>
                </c:pt>
                <c:pt idx="32">
                  <c:v>6411</c:v>
                </c:pt>
                <c:pt idx="33">
                  <c:v>8983</c:v>
                </c:pt>
                <c:pt idx="34">
                  <c:v>7301</c:v>
                </c:pt>
                <c:pt idx="35">
                  <c:v>6259</c:v>
                </c:pt>
                <c:pt idx="36">
                  <c:v>7056</c:v>
                </c:pt>
                <c:pt idx="37">
                  <c:v>7132</c:v>
                </c:pt>
                <c:pt idx="38">
                  <c:v>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2-4720-90F5-5AF55CD89A3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6824816"/>
        <c:axId val="666824488"/>
      </c:lineChart>
      <c:catAx>
        <c:axId val="6668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66824488"/>
        <c:crosses val="autoZero"/>
        <c:auto val="1"/>
        <c:lblAlgn val="ctr"/>
        <c:lblOffset val="100"/>
        <c:noMultiLvlLbl val="0"/>
      </c:catAx>
      <c:valAx>
        <c:axId val="666824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66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Expedientes resueltos de Marcas Nacionales, 2025*</a:t>
            </a:r>
            <a:endParaRPr lang="es-E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44187443780681"/>
          <c:y val="2.661597755036602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523518370288432E-2"/>
          <c:y val="0.11765639821338122"/>
          <c:w val="0.4910590214611541"/>
          <c:h val="0.82532393977068674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DCB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8-4390-B007-284D8C2974FA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8-4390-B007-284D8C2974F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8-4390-B007-284D8C2974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F8-4390-B007-284D8C2974FA}"/>
              </c:ext>
            </c:extLst>
          </c:dPt>
          <c:dLbls>
            <c:dLbl>
              <c:idx val="0"/>
              <c:layout>
                <c:manualLayout>
                  <c:x val="0.13066358859603316"/>
                  <c:y val="-0.245480472197860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07587902099"/>
                      <c:h val="0.218389335166412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4F8-4390-B007-284D8C2974FA}"/>
                </c:ext>
              </c:extLst>
            </c:dLbl>
            <c:dLbl>
              <c:idx val="1"/>
              <c:layout>
                <c:manualLayout>
                  <c:x val="9.0431028534739999E-2"/>
                  <c:y val="7.80001830285070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F8-4390-B007-284D8C2974FA}"/>
                </c:ext>
              </c:extLst>
            </c:dLbl>
            <c:dLbl>
              <c:idx val="2"/>
              <c:layout>
                <c:manualLayout>
                  <c:x val="5.8058105827106202E-2"/>
                  <c:y val="0.145258967872908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5-C4F8-4390-B007-284D8C2974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8-4390-B007-284D8C297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y NC'!$F$87:$F$90</c:f>
              <c:strCache>
                <c:ptCount val="4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Anuladas</c:v>
                </c:pt>
              </c:strCache>
            </c:strRef>
          </c:cat>
          <c:val>
            <c:numRef>
              <c:f>'Marcas y NC'!$G$87:$G$90</c:f>
              <c:numCache>
                <c:formatCode>#,##0</c:formatCode>
                <c:ptCount val="4"/>
                <c:pt idx="0">
                  <c:v>13767</c:v>
                </c:pt>
                <c:pt idx="1">
                  <c:v>1268</c:v>
                </c:pt>
                <c:pt idx="2">
                  <c:v>225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F8-4390-B007-284D8C29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SOLICITUDES DE RENOVACIONES DE MARCAS NACIONALES</a:t>
            </a:r>
          </a:p>
        </c:rich>
      </c:tx>
      <c:layout>
        <c:manualLayout>
          <c:xMode val="edge"/>
          <c:yMode val="edge"/>
          <c:x val="0.15358851717139418"/>
          <c:y val="3.7057728119180629E-2"/>
        </c:manualLayout>
      </c:layout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4745085971192217E-2"/>
          <c:y val="0.13853380818936892"/>
          <c:w val="0.87597978748448002"/>
          <c:h val="0.57075677059591234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NC'!$D$212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'Marcas y NC'!$C$214:$C$225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NC'!$D$214:$D$225</c:f>
              <c:numCache>
                <c:formatCode>#,##0</c:formatCode>
                <c:ptCount val="12"/>
                <c:pt idx="0">
                  <c:v>2642</c:v>
                </c:pt>
                <c:pt idx="1">
                  <c:v>2935</c:v>
                </c:pt>
                <c:pt idx="2">
                  <c:v>3121</c:v>
                </c:pt>
                <c:pt idx="3">
                  <c:v>2456</c:v>
                </c:pt>
                <c:pt idx="4">
                  <c:v>2896</c:v>
                </c:pt>
                <c:pt idx="5">
                  <c:v>2653</c:v>
                </c:pt>
                <c:pt idx="6">
                  <c:v>2162</c:v>
                </c:pt>
                <c:pt idx="7">
                  <c:v>1681</c:v>
                </c:pt>
                <c:pt idx="8">
                  <c:v>2760</c:v>
                </c:pt>
                <c:pt idx="9">
                  <c:v>2359</c:v>
                </c:pt>
                <c:pt idx="10">
                  <c:v>2581</c:v>
                </c:pt>
                <c:pt idx="11">
                  <c:v>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7-4833-9022-26DE3E7B1585}"/>
            </c:ext>
          </c:extLst>
        </c:ser>
        <c:ser>
          <c:idx val="1"/>
          <c:order val="1"/>
          <c:tx>
            <c:strRef>
              <c:f>'Marcas y NC'!$E$212:$F$212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'Marcas y NC'!$C$214:$C$225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NC'!$E$214:$E$225</c:f>
              <c:numCache>
                <c:formatCode>#,##0</c:formatCode>
                <c:ptCount val="12"/>
                <c:pt idx="0">
                  <c:v>2992</c:v>
                </c:pt>
                <c:pt idx="1">
                  <c:v>2706</c:v>
                </c:pt>
                <c:pt idx="2">
                  <c:v>3128</c:v>
                </c:pt>
                <c:pt idx="3">
                  <c:v>2422</c:v>
                </c:pt>
                <c:pt idx="4">
                  <c:v>2996</c:v>
                </c:pt>
                <c:pt idx="5">
                  <c:v>2914</c:v>
                </c:pt>
                <c:pt idx="6">
                  <c:v>2096</c:v>
                </c:pt>
                <c:pt idx="7">
                  <c:v>1642</c:v>
                </c:pt>
                <c:pt idx="8">
                  <c:v>2492</c:v>
                </c:pt>
                <c:pt idx="9">
                  <c:v>2666</c:v>
                </c:pt>
                <c:pt idx="10">
                  <c:v>2662</c:v>
                </c:pt>
                <c:pt idx="11">
                  <c:v>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7-4833-9022-26DE3E7B1585}"/>
            </c:ext>
          </c:extLst>
        </c:ser>
        <c:ser>
          <c:idx val="5"/>
          <c:order val="3"/>
          <c:tx>
            <c:strRef>
              <c:f>'Marcas y NC'!$G$212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'Marcas y NC'!$C$214:$C$225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NC'!$G$214:$G$225</c:f>
              <c:numCache>
                <c:formatCode>#,##0</c:formatCode>
                <c:ptCount val="12"/>
                <c:pt idx="0">
                  <c:v>2983</c:v>
                </c:pt>
                <c:pt idx="1">
                  <c:v>3213</c:v>
                </c:pt>
                <c:pt idx="2">
                  <c:v>2717</c:v>
                </c:pt>
                <c:pt idx="3">
                  <c:v>3003</c:v>
                </c:pt>
                <c:pt idx="4">
                  <c:v>3062</c:v>
                </c:pt>
                <c:pt idx="5">
                  <c:v>2681</c:v>
                </c:pt>
                <c:pt idx="6">
                  <c:v>2486</c:v>
                </c:pt>
                <c:pt idx="7">
                  <c:v>1709</c:v>
                </c:pt>
                <c:pt idx="8">
                  <c:v>2552</c:v>
                </c:pt>
                <c:pt idx="9">
                  <c:v>3087</c:v>
                </c:pt>
                <c:pt idx="10">
                  <c:v>2742</c:v>
                </c:pt>
                <c:pt idx="11">
                  <c:v>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77-4833-9022-26DE3E7B1585}"/>
            </c:ext>
          </c:extLst>
        </c:ser>
        <c:ser>
          <c:idx val="4"/>
          <c:order val="5"/>
          <c:tx>
            <c:strRef>
              <c:f>'Marcas y NC'!$I$212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NC'!$C$214:$C$225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NC'!$I$214:$I$225</c:f>
              <c:numCache>
                <c:formatCode>#,##0</c:formatCode>
                <c:ptCount val="12"/>
                <c:pt idx="0">
                  <c:v>3295</c:v>
                </c:pt>
                <c:pt idx="1">
                  <c:v>3054</c:v>
                </c:pt>
                <c:pt idx="2">
                  <c:v>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4E-44EB-A439-DE72D3930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010776"/>
        <c:axId val="483011104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'Marcas y NC'!$F$212:$F$213</c15:sqref>
                        </c15:formulaRef>
                      </c:ext>
                    </c:extLst>
                    <c:strCache>
                      <c:ptCount val="2"/>
                      <c:pt idx="0">
                        <c:v>2023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9525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'Marcas y NC'!$C$214:$C$225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'Marcas y NC'!$F$214:$F$225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0.1324753974261923</c:v>
                      </c:pt>
                      <c:pt idx="1">
                        <c:v>-7.802385008517887E-2</c:v>
                      </c:pt>
                      <c:pt idx="2">
                        <c:v>2.242870874719749E-3</c:v>
                      </c:pt>
                      <c:pt idx="3">
                        <c:v>-1.3843648208469062E-2</c:v>
                      </c:pt>
                      <c:pt idx="4">
                        <c:v>3.4530386740331487E-2</c:v>
                      </c:pt>
                      <c:pt idx="5">
                        <c:v>9.8379193366000761E-2</c:v>
                      </c:pt>
                      <c:pt idx="6">
                        <c:v>-3.0527289546716019E-2</c:v>
                      </c:pt>
                      <c:pt idx="7">
                        <c:v>-2.3200475907198093E-2</c:v>
                      </c:pt>
                      <c:pt idx="8">
                        <c:v>-9.710144927536235E-2</c:v>
                      </c:pt>
                      <c:pt idx="9">
                        <c:v>0.13013988978380664</c:v>
                      </c:pt>
                      <c:pt idx="10">
                        <c:v>3.1383184812088238E-2</c:v>
                      </c:pt>
                      <c:pt idx="11">
                        <c:v>-9.199999999999986E-3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177-4833-9022-26DE3E7B1585}"/>
                  </c:ext>
                </c:extLst>
              </c15:ser>
            </c15:filteredLineSeries>
            <c15:filteredLine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NC'!$H$212:$H$213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NC'!$C$214:$C$225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NC'!$H$214:$H$225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-3.0080213903743713E-3</c:v>
                      </c:pt>
                      <c:pt idx="1">
                        <c:v>0.18736141906873605</c:v>
                      </c:pt>
                      <c:pt idx="2">
                        <c:v>-0.13139386189258317</c:v>
                      </c:pt>
                      <c:pt idx="3">
                        <c:v>0.23988439306358389</c:v>
                      </c:pt>
                      <c:pt idx="4">
                        <c:v>2.2029372496662258E-2</c:v>
                      </c:pt>
                      <c:pt idx="5">
                        <c:v>-7.9958819492107036E-2</c:v>
                      </c:pt>
                      <c:pt idx="6">
                        <c:v>0.18606870229007644</c:v>
                      </c:pt>
                      <c:pt idx="7">
                        <c:v>4.0803897685748991E-2</c:v>
                      </c:pt>
                      <c:pt idx="8">
                        <c:v>2.4077046548956593E-2</c:v>
                      </c:pt>
                      <c:pt idx="9">
                        <c:v>0.15791447861965491</c:v>
                      </c:pt>
                      <c:pt idx="10">
                        <c:v>3.0052592036063031E-2</c:v>
                      </c:pt>
                      <c:pt idx="11">
                        <c:v>9.4065401695599515E-2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A4E-44EB-A439-DE72D3930FA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NC'!$J$212:$J$213</c15:sqref>
                        </c15:formulaRef>
                      </c:ext>
                    </c:extLst>
                    <c:strCache>
                      <c:ptCount val="2"/>
                      <c:pt idx="0">
                        <c:v>2025*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NC'!$C$214:$C$225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NC'!$J$214:$J$225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0.10459269192088505</c:v>
                      </c:pt>
                      <c:pt idx="1">
                        <c:v>-4.948646125116718E-2</c:v>
                      </c:pt>
                      <c:pt idx="2">
                        <c:v>0.13617960986382038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A4E-44EB-A439-DE72D3930FA0}"/>
                  </c:ext>
                </c:extLst>
              </c15:ser>
            </c15:filteredLineSeries>
          </c:ext>
        </c:extLst>
      </c:lineChart>
      <c:catAx>
        <c:axId val="48301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83011104"/>
        <c:crosses val="autoZero"/>
        <c:auto val="1"/>
        <c:lblAlgn val="ctr"/>
        <c:lblOffset val="100"/>
        <c:noMultiLvlLbl val="0"/>
      </c:catAx>
      <c:valAx>
        <c:axId val="483011104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3010776"/>
        <c:crosses val="autoZero"/>
        <c:crossBetween val="between"/>
        <c:majorUnit val="5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54835658233074"/>
          <c:y val="0.8764459889441194"/>
          <c:w val="0.51638659962784517"/>
          <c:h val="6.2331427749613491E-2"/>
        </c:manualLayout>
      </c:layout>
      <c:overlay val="0"/>
      <c:spPr>
        <a:noFill/>
        <a:ln>
          <a:solidFill>
            <a:srgbClr val="00B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CONCESIONES DE RENOVACIONES DE MARCAS</a:t>
            </a:r>
          </a:p>
        </c:rich>
      </c:tx>
      <c:layout>
        <c:manualLayout>
          <c:xMode val="edge"/>
          <c:yMode val="edge"/>
          <c:x val="0.16477803583904529"/>
          <c:y val="2.5157232704402517E-2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435563360335358E-2"/>
          <c:y val="0.12456255478923704"/>
          <c:w val="0.88636763313023936"/>
          <c:h val="0.5915222653430664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NC'!$D$258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187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'Marcas y NC'!$C$260:$C$271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NC'!$D$260:$D$271</c:f>
              <c:numCache>
                <c:formatCode>#,##0</c:formatCode>
                <c:ptCount val="12"/>
                <c:pt idx="0">
                  <c:v>1462</c:v>
                </c:pt>
                <c:pt idx="1">
                  <c:v>3626</c:v>
                </c:pt>
                <c:pt idx="2">
                  <c:v>4164</c:v>
                </c:pt>
                <c:pt idx="3">
                  <c:v>3478</c:v>
                </c:pt>
                <c:pt idx="4">
                  <c:v>3392</c:v>
                </c:pt>
                <c:pt idx="5">
                  <c:v>3108</c:v>
                </c:pt>
                <c:pt idx="6">
                  <c:v>2475</c:v>
                </c:pt>
                <c:pt idx="7">
                  <c:v>1603</c:v>
                </c:pt>
                <c:pt idx="8">
                  <c:v>1509</c:v>
                </c:pt>
                <c:pt idx="9">
                  <c:v>3135</c:v>
                </c:pt>
                <c:pt idx="10">
                  <c:v>2955</c:v>
                </c:pt>
                <c:pt idx="11">
                  <c:v>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BFC-AF32-5C8C21CC27FF}"/>
            </c:ext>
          </c:extLst>
        </c:ser>
        <c:ser>
          <c:idx val="1"/>
          <c:order val="1"/>
          <c:tx>
            <c:strRef>
              <c:f>'Marcas y NC'!$E$258:$F$258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'Marcas y NC'!$C$260:$C$271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NC'!$E$260:$E$271</c:f>
              <c:numCache>
                <c:formatCode>#,##0</c:formatCode>
                <c:ptCount val="12"/>
                <c:pt idx="0">
                  <c:v>1555</c:v>
                </c:pt>
                <c:pt idx="1">
                  <c:v>2395</c:v>
                </c:pt>
                <c:pt idx="2">
                  <c:v>3006</c:v>
                </c:pt>
                <c:pt idx="3">
                  <c:v>2666</c:v>
                </c:pt>
                <c:pt idx="4">
                  <c:v>3196</c:v>
                </c:pt>
                <c:pt idx="5">
                  <c:v>2733</c:v>
                </c:pt>
                <c:pt idx="6">
                  <c:v>2307</c:v>
                </c:pt>
                <c:pt idx="7">
                  <c:v>1270</c:v>
                </c:pt>
                <c:pt idx="8">
                  <c:v>1716</c:v>
                </c:pt>
                <c:pt idx="9">
                  <c:v>3255</c:v>
                </c:pt>
                <c:pt idx="10">
                  <c:v>3055</c:v>
                </c:pt>
                <c:pt idx="11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BFC-AF32-5C8C21CC27FF}"/>
            </c:ext>
          </c:extLst>
        </c:ser>
        <c:ser>
          <c:idx val="3"/>
          <c:order val="3"/>
          <c:tx>
            <c:strRef>
              <c:f>'Marcas y NC'!$G$258:$H$258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'Marcas y NC'!$C$260:$C$271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NC'!$G$260:$G$271</c:f>
              <c:numCache>
                <c:formatCode>#,##0</c:formatCode>
                <c:ptCount val="12"/>
                <c:pt idx="0">
                  <c:v>1855</c:v>
                </c:pt>
                <c:pt idx="1">
                  <c:v>2725</c:v>
                </c:pt>
                <c:pt idx="2">
                  <c:v>2613</c:v>
                </c:pt>
                <c:pt idx="3">
                  <c:v>3132</c:v>
                </c:pt>
                <c:pt idx="4">
                  <c:v>2944</c:v>
                </c:pt>
                <c:pt idx="5">
                  <c:v>3155</c:v>
                </c:pt>
                <c:pt idx="6">
                  <c:v>2623</c:v>
                </c:pt>
                <c:pt idx="7">
                  <c:v>1403</c:v>
                </c:pt>
                <c:pt idx="8">
                  <c:v>1410</c:v>
                </c:pt>
                <c:pt idx="9">
                  <c:v>3252</c:v>
                </c:pt>
                <c:pt idx="10">
                  <c:v>3199</c:v>
                </c:pt>
                <c:pt idx="11">
                  <c:v>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C8-4BFC-AF32-5C8C21CC27FF}"/>
            </c:ext>
          </c:extLst>
        </c:ser>
        <c:ser>
          <c:idx val="5"/>
          <c:order val="5"/>
          <c:tx>
            <c:strRef>
              <c:f>'Marcas y NC'!$I$258:$J$258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NC'!$C$260:$C$271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NC'!$I$260:$I$271</c:f>
              <c:numCache>
                <c:formatCode>#,##0</c:formatCode>
                <c:ptCount val="12"/>
                <c:pt idx="0">
                  <c:v>1984</c:v>
                </c:pt>
                <c:pt idx="1">
                  <c:v>3204</c:v>
                </c:pt>
                <c:pt idx="2">
                  <c:v>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17-4475-8D1E-3C0FE667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'Marcas y NC'!$G$258:$H$258</c15:sqref>
                        </c15:formulaRef>
                      </c:ext>
                    </c:extLst>
                    <c:strCache>
                      <c:ptCount val="1"/>
                      <c:pt idx="0">
                        <c:v>2024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9525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'Marcas y NC'!$C$260:$C$271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'Marcas y NC'!$F$260:$F$271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6.3611491108071183E-2</c:v>
                      </c:pt>
                      <c:pt idx="1">
                        <c:v>-0.33949255377826804</c:v>
                      </c:pt>
                      <c:pt idx="2">
                        <c:v>-0.27809798270893371</c:v>
                      </c:pt>
                      <c:pt idx="3">
                        <c:v>-0.23346751006325472</c:v>
                      </c:pt>
                      <c:pt idx="4">
                        <c:v>-5.7783018867924474E-2</c:v>
                      </c:pt>
                      <c:pt idx="5">
                        <c:v>-0.12065637065637069</c:v>
                      </c:pt>
                      <c:pt idx="6">
                        <c:v>-6.7878787878787872E-2</c:v>
                      </c:pt>
                      <c:pt idx="7">
                        <c:v>-0.20773549594510288</c:v>
                      </c:pt>
                      <c:pt idx="8">
                        <c:v>0.1371769383697814</c:v>
                      </c:pt>
                      <c:pt idx="9">
                        <c:v>3.8277511961722466E-2</c:v>
                      </c:pt>
                      <c:pt idx="10">
                        <c:v>3.384094754653133E-2</c:v>
                      </c:pt>
                      <c:pt idx="11">
                        <c:v>0.21533613445378141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4C8-4BFC-AF32-5C8C21CC27F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NC'!$H$258:$H$259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NC'!$C$260:$C$271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NC'!$H$260:$H$271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0.19292604501607724</c:v>
                      </c:pt>
                      <c:pt idx="1">
                        <c:v>0.13778705636743216</c:v>
                      </c:pt>
                      <c:pt idx="2">
                        <c:v>-0.13073852295409183</c:v>
                      </c:pt>
                      <c:pt idx="3">
                        <c:v>0.17479369842460613</c:v>
                      </c:pt>
                      <c:pt idx="4">
                        <c:v>-7.8848560700876091E-2</c:v>
                      </c:pt>
                      <c:pt idx="5">
                        <c:v>0.15440907427735096</c:v>
                      </c:pt>
                      <c:pt idx="6">
                        <c:v>0.13697442566103168</c:v>
                      </c:pt>
                      <c:pt idx="7">
                        <c:v>0.10472440944881889</c:v>
                      </c:pt>
                      <c:pt idx="8">
                        <c:v>-0.17832167832167833</c:v>
                      </c:pt>
                      <c:pt idx="9">
                        <c:v>-9.2165898617513342E-4</c:v>
                      </c:pt>
                      <c:pt idx="10">
                        <c:v>4.7135842880523748E-2</c:v>
                      </c:pt>
                      <c:pt idx="11">
                        <c:v>0.14606741573033699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617-4475-8D1E-3C0FE667C1A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NC'!$J$258:$J$259</c15:sqref>
                        </c15:formulaRef>
                      </c:ext>
                    </c:extLst>
                    <c:strCache>
                      <c:ptCount val="2"/>
                      <c:pt idx="0">
                        <c:v>2025*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NC'!$C$260:$C$271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NC'!$J$260:$J$271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6.954177897574132E-2</c:v>
                      </c:pt>
                      <c:pt idx="1">
                        <c:v>0.1757798165137614</c:v>
                      </c:pt>
                      <c:pt idx="2">
                        <c:v>0.45158821278224259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617-4475-8D1E-3C0FE667C1AC}"/>
                  </c:ext>
                </c:extLst>
              </c15:ser>
            </c15:filteredLineSeries>
          </c:ext>
        </c:extLst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8152633400027"/>
          <c:y val="0.8913239990767815"/>
          <c:w val="0.51282873832522635"/>
          <c:h val="7.5819343336799877E-2"/>
        </c:manualLayout>
      </c:layout>
      <c:overlay val="0"/>
      <c:spPr>
        <a:noFill/>
        <a:ln>
          <a:solidFill>
            <a:srgbClr val="00B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Expedientes resueltos de Renovaciones de Marcas en 2025*</a:t>
            </a:r>
          </a:p>
        </c:rich>
      </c:tx>
      <c:layout>
        <c:manualLayout>
          <c:xMode val="edge"/>
          <c:yMode val="edge"/>
          <c:x val="0.18510540781400081"/>
          <c:y val="3.4599955047302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325297083295068"/>
          <c:y val="0.25166495256128207"/>
          <c:w val="0.43173201311060455"/>
          <c:h val="0.68681046989190908"/>
        </c:manualLayout>
      </c:layout>
      <c:pieChart>
        <c:varyColors val="1"/>
        <c:ser>
          <c:idx val="3"/>
          <c:order val="0"/>
          <c:tx>
            <c:v>Resoluciones de Renovaciones Marcas</c:v>
          </c:tx>
          <c:spPr>
            <a:solidFill>
              <a:srgbClr val="E6CDFF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BA-48AB-A725-498C5338E31E}"/>
              </c:ext>
            </c:extLst>
          </c:dPt>
          <c:dPt>
            <c:idx val="1"/>
            <c:bubble3D val="0"/>
            <c:spPr>
              <a:solidFill>
                <a:srgbClr val="E6C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BA-48AB-A725-498C5338E31E}"/>
              </c:ext>
            </c:extLst>
          </c:dPt>
          <c:dLbls>
            <c:dLbl>
              <c:idx val="0"/>
              <c:layout>
                <c:manualLayout>
                  <c:x val="9.3977570985445E-2"/>
                  <c:y val="-0.127748257274292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A-48AB-A725-498C5338E31E}"/>
                </c:ext>
              </c:extLst>
            </c:dLbl>
            <c:dLbl>
              <c:idx val="1"/>
              <c:layout>
                <c:manualLayout>
                  <c:x val="0.15921747865307956"/>
                  <c:y val="-0.167975630189141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26899677650701"/>
                      <c:h val="0.222299732886949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BA-48AB-A725-498C5338E3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y NC'!$G$294:$G$295</c:f>
              <c:strCache>
                <c:ptCount val="2"/>
                <c:pt idx="0">
                  <c:v>Denegaciones</c:v>
                </c:pt>
                <c:pt idx="1">
                  <c:v>Concesiones</c:v>
                </c:pt>
              </c:strCache>
            </c:strRef>
          </c:cat>
          <c:val>
            <c:numRef>
              <c:f>'Marcas y NC'!$F$294:$F$295</c:f>
              <c:numCache>
                <c:formatCode>#,##0</c:formatCode>
                <c:ptCount val="2"/>
                <c:pt idx="0">
                  <c:v>57</c:v>
                </c:pt>
                <c:pt idx="1">
                  <c:v>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BA-48AB-A725-498C5338E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SOLICITUDES DE RENOVACIONES DE NOMBRES COMERCIALES</a:t>
            </a:r>
          </a:p>
        </c:rich>
      </c:tx>
      <c:layout>
        <c:manualLayout>
          <c:xMode val="edge"/>
          <c:yMode val="edge"/>
          <c:x val="0.17847283374183459"/>
          <c:y val="2.7975524720065776E-2"/>
        </c:manualLayout>
      </c:layout>
      <c:overlay val="0"/>
      <c:spPr>
        <a:solidFill>
          <a:srgbClr val="FFC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487255598629851E-2"/>
          <c:y val="0.17084938202672523"/>
          <c:w val="0.90513656730579106"/>
          <c:h val="0.5265870917612141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NC'!$D$318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'Marcas y NC'!$C$320:$C$331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NC'!$D$320:$D$331</c:f>
              <c:numCache>
                <c:formatCode>#,##0</c:formatCode>
                <c:ptCount val="12"/>
                <c:pt idx="0">
                  <c:v>265</c:v>
                </c:pt>
                <c:pt idx="1">
                  <c:v>252</c:v>
                </c:pt>
                <c:pt idx="2">
                  <c:v>269</c:v>
                </c:pt>
                <c:pt idx="3">
                  <c:v>228</c:v>
                </c:pt>
                <c:pt idx="4">
                  <c:v>300</c:v>
                </c:pt>
                <c:pt idx="5">
                  <c:v>296</c:v>
                </c:pt>
                <c:pt idx="6">
                  <c:v>255</c:v>
                </c:pt>
                <c:pt idx="7">
                  <c:v>152</c:v>
                </c:pt>
                <c:pt idx="8">
                  <c:v>262</c:v>
                </c:pt>
                <c:pt idx="9">
                  <c:v>206</c:v>
                </c:pt>
                <c:pt idx="10">
                  <c:v>260</c:v>
                </c:pt>
                <c:pt idx="11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8-4D49-B191-D7D7F7E176D6}"/>
            </c:ext>
          </c:extLst>
        </c:ser>
        <c:ser>
          <c:idx val="1"/>
          <c:order val="1"/>
          <c:tx>
            <c:strRef>
              <c:f>'Marcas y NC'!$E$318:$F$318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'Marcas y NC'!$C$320:$C$331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NC'!$E$320:$E$331</c:f>
              <c:numCache>
                <c:formatCode>#,##0</c:formatCode>
                <c:ptCount val="12"/>
                <c:pt idx="0">
                  <c:v>249</c:v>
                </c:pt>
                <c:pt idx="1">
                  <c:v>244</c:v>
                </c:pt>
                <c:pt idx="2">
                  <c:v>248</c:v>
                </c:pt>
                <c:pt idx="3">
                  <c:v>205</c:v>
                </c:pt>
                <c:pt idx="4">
                  <c:v>306</c:v>
                </c:pt>
                <c:pt idx="5">
                  <c:v>266</c:v>
                </c:pt>
                <c:pt idx="6">
                  <c:v>173</c:v>
                </c:pt>
                <c:pt idx="7">
                  <c:v>162</c:v>
                </c:pt>
                <c:pt idx="8">
                  <c:v>266</c:v>
                </c:pt>
                <c:pt idx="9">
                  <c:v>274</c:v>
                </c:pt>
                <c:pt idx="10">
                  <c:v>299</c:v>
                </c:pt>
                <c:pt idx="11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8-4D49-B191-D7D7F7E176D6}"/>
            </c:ext>
          </c:extLst>
        </c:ser>
        <c:ser>
          <c:idx val="5"/>
          <c:order val="3"/>
          <c:tx>
            <c:strRef>
              <c:f>'Marcas y NC'!$G$318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'Marcas y NC'!$C$320:$C$331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NC'!$G$320:$G$331</c:f>
              <c:numCache>
                <c:formatCode>#,##0</c:formatCode>
                <c:ptCount val="12"/>
                <c:pt idx="0">
                  <c:v>285</c:v>
                </c:pt>
                <c:pt idx="1">
                  <c:v>309</c:v>
                </c:pt>
                <c:pt idx="2">
                  <c:v>274</c:v>
                </c:pt>
                <c:pt idx="3">
                  <c:v>292</c:v>
                </c:pt>
                <c:pt idx="4">
                  <c:v>311</c:v>
                </c:pt>
                <c:pt idx="5">
                  <c:v>234</c:v>
                </c:pt>
                <c:pt idx="6">
                  <c:v>190</c:v>
                </c:pt>
                <c:pt idx="7">
                  <c:v>135</c:v>
                </c:pt>
                <c:pt idx="8">
                  <c:v>263</c:v>
                </c:pt>
                <c:pt idx="9">
                  <c:v>288</c:v>
                </c:pt>
                <c:pt idx="10">
                  <c:v>270</c:v>
                </c:pt>
                <c:pt idx="11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58-4D49-B191-D7D7F7E176D6}"/>
            </c:ext>
          </c:extLst>
        </c:ser>
        <c:ser>
          <c:idx val="4"/>
          <c:order val="5"/>
          <c:tx>
            <c:strRef>
              <c:f>'Marcas y NC'!$I$318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NC'!$C$320:$C$331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NC'!$I$320:$I$331</c:f>
              <c:numCache>
                <c:formatCode>#,##0</c:formatCode>
                <c:ptCount val="12"/>
                <c:pt idx="0">
                  <c:v>345</c:v>
                </c:pt>
                <c:pt idx="1">
                  <c:v>292</c:v>
                </c:pt>
                <c:pt idx="2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E-4878-9201-2EFD82CE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010776"/>
        <c:axId val="483011104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'Marcas y NC'!$F$318:$F$319</c15:sqref>
                        </c15:formulaRef>
                      </c:ext>
                    </c:extLst>
                    <c:strCache>
                      <c:ptCount val="2"/>
                      <c:pt idx="0">
                        <c:v>2023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12700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'Marcas y NC'!$C$320:$C$331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'Marcas y NC'!$F$320:$F$331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-6.0377358490566024E-2</c:v>
                      </c:pt>
                      <c:pt idx="1">
                        <c:v>-3.1746031746031744E-2</c:v>
                      </c:pt>
                      <c:pt idx="2">
                        <c:v>-7.8066914498141293E-2</c:v>
                      </c:pt>
                      <c:pt idx="3">
                        <c:v>-0.10087719298245612</c:v>
                      </c:pt>
                      <c:pt idx="4">
                        <c:v>2.0000000000000018E-2</c:v>
                      </c:pt>
                      <c:pt idx="5">
                        <c:v>-0.10135135135135132</c:v>
                      </c:pt>
                      <c:pt idx="6">
                        <c:v>-0.32156862745098036</c:v>
                      </c:pt>
                      <c:pt idx="7">
                        <c:v>6.578947368421062E-2</c:v>
                      </c:pt>
                      <c:pt idx="8">
                        <c:v>1.5267175572519109E-2</c:v>
                      </c:pt>
                      <c:pt idx="9">
                        <c:v>0.33009708737864085</c:v>
                      </c:pt>
                      <c:pt idx="10">
                        <c:v>0.14999999999999991</c:v>
                      </c:pt>
                      <c:pt idx="11">
                        <c:v>0.20603015075376874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A58-4D49-B191-D7D7F7E176D6}"/>
                  </c:ext>
                </c:extLst>
              </c15:ser>
            </c15:filteredLineSeries>
            <c15:filteredLine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NC'!$H$318:$H$319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NC'!$C$320:$C$331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NC'!$H$320:$H$331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0.14457831325301207</c:v>
                      </c:pt>
                      <c:pt idx="1">
                        <c:v>0.26639344262295084</c:v>
                      </c:pt>
                      <c:pt idx="2">
                        <c:v>0.10483870967741926</c:v>
                      </c:pt>
                      <c:pt idx="3">
                        <c:v>0.42439024390243896</c:v>
                      </c:pt>
                      <c:pt idx="4">
                        <c:v>1.6339869281045694E-2</c:v>
                      </c:pt>
                      <c:pt idx="5">
                        <c:v>-0.12030075187969924</c:v>
                      </c:pt>
                      <c:pt idx="6">
                        <c:v>9.8265895953757232E-2</c:v>
                      </c:pt>
                      <c:pt idx="7">
                        <c:v>-0.16666666666666663</c:v>
                      </c:pt>
                      <c:pt idx="8">
                        <c:v>-1.1278195488721776E-2</c:v>
                      </c:pt>
                      <c:pt idx="9">
                        <c:v>5.1094890510948954E-2</c:v>
                      </c:pt>
                      <c:pt idx="10">
                        <c:v>-9.6989966555183993E-2</c:v>
                      </c:pt>
                      <c:pt idx="11">
                        <c:v>-3.3333333333333326E-2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5BE-4878-9201-2EFD82CEA1F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NC'!$J$318:$J$319</c15:sqref>
                        </c15:formulaRef>
                      </c:ext>
                    </c:extLst>
                    <c:strCache>
                      <c:ptCount val="2"/>
                      <c:pt idx="0">
                        <c:v>2025*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NC'!$C$320:$C$331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NC'!$J$320:$J$331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0.21052631578947367</c:v>
                      </c:pt>
                      <c:pt idx="1">
                        <c:v>-5.5016181229773475E-2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BE-4878-9201-2EFD82CEA1FD}"/>
                  </c:ext>
                </c:extLst>
              </c15:ser>
            </c15:filteredLineSeries>
          </c:ext>
        </c:extLst>
      </c:lineChart>
      <c:catAx>
        <c:axId val="48301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83011104"/>
        <c:crosses val="autoZero"/>
        <c:auto val="1"/>
        <c:lblAlgn val="ctr"/>
        <c:lblOffset val="100"/>
        <c:noMultiLvlLbl val="0"/>
      </c:catAx>
      <c:valAx>
        <c:axId val="4830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30107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37738297611604"/>
          <c:y val="0.87489213177353264"/>
          <c:w val="0.52083729953346625"/>
          <c:h val="5.8722962609680622E-2"/>
        </c:manualLayout>
      </c:layout>
      <c:overlay val="0"/>
      <c:spPr>
        <a:noFill/>
        <a:ln>
          <a:solidFill>
            <a:srgbClr val="CC99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CONCESIONES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 DE RENOVACIONES DE NOMBRES COMERCIALES</a:t>
            </a:r>
            <a:r>
              <a:rPr lang="es-ES" sz="1100" b="1" baseline="0">
                <a:solidFill>
                  <a:sysClr val="windowText" lastClr="000000"/>
                </a:solidFill>
              </a:rPr>
              <a:t> </a:t>
            </a:r>
            <a:endParaRPr lang="es-ES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914155435745806"/>
          <c:y val="1.3937282229965157E-2"/>
        </c:manualLayout>
      </c:layout>
      <c:overlay val="0"/>
      <c:spPr>
        <a:solidFill>
          <a:srgbClr val="FFC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493460082100139E-2"/>
          <c:y val="0.17202959386174288"/>
          <c:w val="0.88103501466926104"/>
          <c:h val="0.53273218648070575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NC'!$D$366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'Marcas y NC'!$C$368:$C$380</c15:sqref>
                  </c15:fullRef>
                </c:ext>
              </c:extLst>
              <c:f>'Marcas y NC'!$C$368:$C$379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'Marcas y NC'!$D$368:$D$380</c15:sqref>
                  </c15:fullRef>
                </c:ext>
              </c:extLst>
              <c:f>'Marcas y NC'!$D$368:$D$379</c:f>
              <c:numCache>
                <c:formatCode>#,##0</c:formatCode>
                <c:ptCount val="12"/>
                <c:pt idx="0">
                  <c:v>133</c:v>
                </c:pt>
                <c:pt idx="1">
                  <c:v>342</c:v>
                </c:pt>
                <c:pt idx="2">
                  <c:v>382</c:v>
                </c:pt>
                <c:pt idx="3">
                  <c:v>302</c:v>
                </c:pt>
                <c:pt idx="4">
                  <c:v>309</c:v>
                </c:pt>
                <c:pt idx="5">
                  <c:v>287</c:v>
                </c:pt>
                <c:pt idx="6">
                  <c:v>226</c:v>
                </c:pt>
                <c:pt idx="7">
                  <c:v>120</c:v>
                </c:pt>
                <c:pt idx="8">
                  <c:v>140</c:v>
                </c:pt>
                <c:pt idx="9">
                  <c:v>333</c:v>
                </c:pt>
                <c:pt idx="10">
                  <c:v>329</c:v>
                </c:pt>
                <c:pt idx="11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0-40F6-8DB7-C848998586F7}"/>
            </c:ext>
          </c:extLst>
        </c:ser>
        <c:ser>
          <c:idx val="1"/>
          <c:order val="1"/>
          <c:tx>
            <c:strRef>
              <c:f>'Marcas y NC'!$E$366:$F$366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'Marcas y NC'!$C$368:$C$380</c15:sqref>
                  </c15:fullRef>
                </c:ext>
              </c:extLst>
              <c:f>'Marcas y NC'!$C$368:$C$379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'Marcas y NC'!$E$368:$E$380</c15:sqref>
                  </c15:fullRef>
                </c:ext>
              </c:extLst>
              <c:f>'Marcas y NC'!$E$368:$E$379</c:f>
              <c:numCache>
                <c:formatCode>#,##0</c:formatCode>
                <c:ptCount val="12"/>
                <c:pt idx="0">
                  <c:v>135</c:v>
                </c:pt>
                <c:pt idx="1">
                  <c:v>214</c:v>
                </c:pt>
                <c:pt idx="2">
                  <c:v>255</c:v>
                </c:pt>
                <c:pt idx="3">
                  <c:v>251</c:v>
                </c:pt>
                <c:pt idx="4">
                  <c:v>287</c:v>
                </c:pt>
                <c:pt idx="5">
                  <c:v>221</c:v>
                </c:pt>
                <c:pt idx="6">
                  <c:v>199</c:v>
                </c:pt>
                <c:pt idx="7">
                  <c:v>103</c:v>
                </c:pt>
                <c:pt idx="8">
                  <c:v>152</c:v>
                </c:pt>
                <c:pt idx="9">
                  <c:v>310</c:v>
                </c:pt>
                <c:pt idx="10">
                  <c:v>289</c:v>
                </c:pt>
                <c:pt idx="11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0-40F6-8DB7-C848998586F7}"/>
            </c:ext>
          </c:extLst>
        </c:ser>
        <c:ser>
          <c:idx val="3"/>
          <c:order val="3"/>
          <c:tx>
            <c:strRef>
              <c:f>'Marcas y NC'!$G$366:$H$366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'Marcas y NC'!$C$368:$C$380</c15:sqref>
                  </c15:fullRef>
                </c:ext>
              </c:extLst>
              <c:f>'Marcas y NC'!$C$368:$C$379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'Marcas y NC'!$G$368:$G$380</c15:sqref>
                  </c15:fullRef>
                </c:ext>
              </c:extLst>
              <c:f>'Marcas y NC'!$G$368:$G$379</c:f>
              <c:numCache>
                <c:formatCode>#,##0</c:formatCode>
                <c:ptCount val="12"/>
                <c:pt idx="0">
                  <c:v>153</c:v>
                </c:pt>
                <c:pt idx="1">
                  <c:v>299</c:v>
                </c:pt>
                <c:pt idx="2">
                  <c:v>297</c:v>
                </c:pt>
                <c:pt idx="3">
                  <c:v>317</c:v>
                </c:pt>
                <c:pt idx="4">
                  <c:v>292</c:v>
                </c:pt>
                <c:pt idx="5">
                  <c:v>277</c:v>
                </c:pt>
                <c:pt idx="6">
                  <c:v>268</c:v>
                </c:pt>
                <c:pt idx="7">
                  <c:v>134</c:v>
                </c:pt>
                <c:pt idx="8">
                  <c:v>153</c:v>
                </c:pt>
                <c:pt idx="9">
                  <c:v>310</c:v>
                </c:pt>
                <c:pt idx="10">
                  <c:v>308</c:v>
                </c:pt>
                <c:pt idx="11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80-40F6-8DB7-C848998586F7}"/>
            </c:ext>
          </c:extLst>
        </c:ser>
        <c:ser>
          <c:idx val="5"/>
          <c:order val="5"/>
          <c:tx>
            <c:strRef>
              <c:f>'Marcas y NC'!$I$366:$J$366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'Marcas y NC'!$C$368:$C$380</c15:sqref>
                  </c15:fullRef>
                </c:ext>
              </c:extLst>
              <c:f>'Marcas y NC'!$C$368:$C$379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'Marcas y NC'!$I$368:$I$380</c15:sqref>
                  </c15:fullRef>
                </c:ext>
              </c:extLst>
              <c:f>'Marcas y NC'!$I$368:$I$379</c:f>
              <c:numCache>
                <c:formatCode>#,##0</c:formatCode>
                <c:ptCount val="12"/>
                <c:pt idx="0">
                  <c:v>181</c:v>
                </c:pt>
                <c:pt idx="1">
                  <c:v>231</c:v>
                </c:pt>
                <c:pt idx="2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E4-4A97-BC9D-BABDD91E2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'Marcas y NC'!$F$366:$F$367</c15:sqref>
                        </c15:formulaRef>
                      </c:ext>
                    </c:extLst>
                    <c:strCache>
                      <c:ptCount val="2"/>
                      <c:pt idx="0">
                        <c:v>2023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9525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'Marcas y NC'!$C$368:$C$380</c15:sqref>
                        </c15:fullRef>
                        <c15:formulaRef>
                          <c15:sqref>'Marcas y NC'!$C$368:$C$379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'Marcas y NC'!$F$368:$F$380</c15:sqref>
                        </c15:fullRef>
                        <c15:formulaRef>
                          <c15:sqref>'Marcas y NC'!$F$368:$F$379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1.5037593984962516E-2</c:v>
                      </c:pt>
                      <c:pt idx="1">
                        <c:v>-0.3742690058479532</c:v>
                      </c:pt>
                      <c:pt idx="2">
                        <c:v>-0.33246073298429324</c:v>
                      </c:pt>
                      <c:pt idx="3">
                        <c:v>-0.16887417218543044</c:v>
                      </c:pt>
                      <c:pt idx="4">
                        <c:v>-7.1197411003236288E-2</c:v>
                      </c:pt>
                      <c:pt idx="5">
                        <c:v>-0.22996515679442509</c:v>
                      </c:pt>
                      <c:pt idx="6">
                        <c:v>-0.11946902654867253</c:v>
                      </c:pt>
                      <c:pt idx="7">
                        <c:v>-0.14166666666666672</c:v>
                      </c:pt>
                      <c:pt idx="8">
                        <c:v>8.5714285714285632E-2</c:v>
                      </c:pt>
                      <c:pt idx="9">
                        <c:v>-6.9069069069069067E-2</c:v>
                      </c:pt>
                      <c:pt idx="10">
                        <c:v>-0.12158054711246202</c:v>
                      </c:pt>
                      <c:pt idx="11">
                        <c:v>-6.6985645933014371E-2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980-40F6-8DB7-C848998586F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NC'!$H$366:$H$367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'Marcas y NC'!$C$368:$C$380</c15:sqref>
                        </c15:fullRef>
                        <c15:formulaRef>
                          <c15:sqref>'Marcas y NC'!$C$368:$C$379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'Marcas y NC'!$H$368:$H$380</c15:sqref>
                        </c15:fullRef>
                        <c15:formulaRef>
                          <c15:sqref>'Marcas y NC'!$H$368:$H$379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0.1333333333333333</c:v>
                      </c:pt>
                      <c:pt idx="1">
                        <c:v>0.39719626168224309</c:v>
                      </c:pt>
                      <c:pt idx="2">
                        <c:v>0.16470588235294126</c:v>
                      </c:pt>
                      <c:pt idx="3">
                        <c:v>0.26294820717131473</c:v>
                      </c:pt>
                      <c:pt idx="4">
                        <c:v>1.7421602787456525E-2</c:v>
                      </c:pt>
                      <c:pt idx="5">
                        <c:v>0.25339366515837103</c:v>
                      </c:pt>
                      <c:pt idx="6">
                        <c:v>0.3467336683417086</c:v>
                      </c:pt>
                      <c:pt idx="7">
                        <c:v>0.30097087378640786</c:v>
                      </c:pt>
                      <c:pt idx="8">
                        <c:v>6.5789473684210176E-3</c:v>
                      </c:pt>
                      <c:pt idx="9">
                        <c:v>0</c:v>
                      </c:pt>
                      <c:pt idx="10">
                        <c:v>6.5743944636678098E-2</c:v>
                      </c:pt>
                      <c:pt idx="11">
                        <c:v>0.19999999999999996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E4-4A97-BC9D-BABDD91E21A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NC'!$J$366:$J$367</c15:sqref>
                        </c15:formulaRef>
                      </c:ext>
                    </c:extLst>
                    <c:strCache>
                      <c:ptCount val="2"/>
                      <c:pt idx="0">
                        <c:v>2025*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'Marcas y NC'!$C$368:$C$380</c15:sqref>
                        </c15:fullRef>
                        <c15:formulaRef>
                          <c15:sqref>'Marcas y NC'!$C$368:$C$379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'Marcas y NC'!$J$368:$J$380</c15:sqref>
                        </c15:fullRef>
                        <c15:formulaRef>
                          <c15:sqref>'Marcas y NC'!$J$368:$J$379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0.18300653594771243</c:v>
                      </c:pt>
                      <c:pt idx="1">
                        <c:v>-0.22742474916387956</c:v>
                      </c:pt>
                      <c:pt idx="2">
                        <c:v>0.18518518518518512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0E4-4A97-BC9D-BABDD91E21A4}"/>
                  </c:ext>
                </c:extLst>
              </c15:ser>
            </c15:filteredLineSeries>
          </c:ext>
        </c:extLst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759254231152145E-2"/>
          <c:y val="0.89282990569575027"/>
          <c:w val="0.52106424472913371"/>
          <c:h val="8.064569538915875E-2"/>
        </c:manualLayout>
      </c:layout>
      <c:overlay val="0"/>
      <c:spPr>
        <a:solidFill>
          <a:srgbClr val="FFCCFF"/>
        </a:solidFill>
        <a:ln>
          <a:solidFill>
            <a:srgbClr val="CC99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Expedientes</a:t>
            </a:r>
            <a:r>
              <a:rPr lang="en-US" b="1" baseline="0">
                <a:solidFill>
                  <a:sysClr val="windowText" lastClr="000000"/>
                </a:solidFill>
              </a:rPr>
              <a:t> resueltos</a:t>
            </a:r>
            <a:r>
              <a:rPr lang="en-US" b="1">
                <a:solidFill>
                  <a:sysClr val="windowText" lastClr="000000"/>
                </a:solidFill>
              </a:rPr>
              <a:t> de Renovaciones de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Nombres Comerciales,</a:t>
            </a:r>
            <a:r>
              <a:rPr lang="en-US" b="1" baseline="0">
                <a:solidFill>
                  <a:sysClr val="windowText" lastClr="000000"/>
                </a:solidFill>
              </a:rPr>
              <a:t> en </a:t>
            </a:r>
            <a:r>
              <a:rPr lang="en-US" b="1">
                <a:solidFill>
                  <a:sysClr val="windowText" lastClr="000000"/>
                </a:solidFill>
              </a:rPr>
              <a:t>2025*</a:t>
            </a:r>
          </a:p>
        </c:rich>
      </c:tx>
      <c:layout>
        <c:manualLayout>
          <c:xMode val="edge"/>
          <c:yMode val="edge"/>
          <c:x val="0.12290602879185557"/>
          <c:y val="2.5723463985124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939612510268278"/>
          <c:y val="0.23782236718103369"/>
          <c:w val="0.4368787901512311"/>
          <c:h val="0.73749610097101015"/>
        </c:manualLayout>
      </c:layout>
      <c:pieChart>
        <c:varyColors val="1"/>
        <c:ser>
          <c:idx val="3"/>
          <c:order val="0"/>
          <c:tx>
            <c:v>Resoluciones de Renovaciones Nombres</c:v>
          </c:tx>
          <c:dPt>
            <c:idx val="0"/>
            <c:bubble3D val="0"/>
            <c:spPr>
              <a:solidFill>
                <a:srgbClr val="FF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17-45E8-B7F6-648533083B21}"/>
              </c:ext>
            </c:extLst>
          </c:dPt>
          <c:dPt>
            <c:idx val="1"/>
            <c:bubble3D val="0"/>
            <c:spPr>
              <a:solidFill>
                <a:srgbClr val="DCB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17-45E8-B7F6-648533083B21}"/>
              </c:ext>
            </c:extLst>
          </c:dPt>
          <c:dLbls>
            <c:dLbl>
              <c:idx val="0"/>
              <c:layout>
                <c:manualLayout>
                  <c:x val="8.3946940992930583E-2"/>
                  <c:y val="-0.128302317049078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76190476190477"/>
                      <c:h val="0.121329005129839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C17-45E8-B7F6-648533083B21}"/>
                </c:ext>
              </c:extLst>
            </c:dLbl>
            <c:dLbl>
              <c:idx val="1"/>
              <c:layout>
                <c:manualLayout>
                  <c:x val="0.16612243469566301"/>
                  <c:y val="-0.157763827543415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09841269841272"/>
                      <c:h val="0.19041811093902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C17-45E8-B7F6-648533083B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y NC'!$F$399:$F$400</c:f>
              <c:strCache>
                <c:ptCount val="2"/>
                <c:pt idx="0">
                  <c:v>Denegaciones</c:v>
                </c:pt>
                <c:pt idx="1">
                  <c:v>Concesiones</c:v>
                </c:pt>
              </c:strCache>
            </c:strRef>
          </c:cat>
          <c:val>
            <c:numRef>
              <c:f>'Marcas y NC'!$E$399:$E$400</c:f>
              <c:numCache>
                <c:formatCode>#,##0</c:formatCode>
                <c:ptCount val="2"/>
                <c:pt idx="0">
                  <c:v>13</c:v>
                </c:pt>
                <c:pt idx="1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17-45E8-B7F6-648533083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Expedientes resueltos de Nombres Comerciales, 2025*</a:t>
            </a:r>
            <a:endParaRPr lang="es-E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145905083098733"/>
          <c:y val="6.3694267515923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8200992948170631E-2"/>
          <c:y val="0.20621127773041109"/>
          <c:w val="0.47231740610736911"/>
          <c:h val="0.7636820397450319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D9B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66-4689-9E7B-BD793C339D5D}"/>
              </c:ext>
            </c:extLst>
          </c:dPt>
          <c:dPt>
            <c:idx val="1"/>
            <c:bubble3D val="0"/>
            <c:spPr>
              <a:solidFill>
                <a:srgbClr val="FF9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66-4689-9E7B-BD793C339D5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66-4689-9E7B-BD793C339D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3F8-4A07-AA9C-BDE6E0AEC963}"/>
              </c:ext>
            </c:extLst>
          </c:dPt>
          <c:dLbls>
            <c:dLbl>
              <c:idx val="0"/>
              <c:layout>
                <c:manualLayout>
                  <c:x val="0.14447699482210821"/>
                  <c:y val="-0.245162412023337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66-4689-9E7B-BD793C339D5D}"/>
                </c:ext>
              </c:extLst>
            </c:dLbl>
            <c:dLbl>
              <c:idx val="1"/>
              <c:layout>
                <c:manualLayout>
                  <c:x val="2.2613082455602139E-2"/>
                  <c:y val="-3.9240015380243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66-4689-9E7B-BD793C339D5D}"/>
                </c:ext>
              </c:extLst>
            </c:dLbl>
            <c:dLbl>
              <c:idx val="2"/>
              <c:layout>
                <c:manualLayout>
                  <c:x val="7.3459259151047673E-2"/>
                  <c:y val="2.78465987929852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66-4689-9E7B-BD793C339D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F8-4A07-AA9C-BDE6E0AEC9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y NC'!$E$190:$E$193</c:f>
              <c:strCache>
                <c:ptCount val="4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Anuladas</c:v>
                </c:pt>
              </c:strCache>
            </c:strRef>
          </c:cat>
          <c:val>
            <c:numRef>
              <c:f>'Marcas y NC'!$F$190:$F$193</c:f>
              <c:numCache>
                <c:formatCode>#,##0</c:formatCode>
                <c:ptCount val="4"/>
                <c:pt idx="0">
                  <c:v>3236</c:v>
                </c:pt>
                <c:pt idx="1">
                  <c:v>457</c:v>
                </c:pt>
                <c:pt idx="2" formatCode="General">
                  <c:v>98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66-4689-9E7B-BD793C33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Marcas Internacionales</a:t>
            </a:r>
          </a:p>
        </c:rich>
      </c:tx>
      <c:layout>
        <c:manualLayout>
          <c:xMode val="edge"/>
          <c:yMode val="edge"/>
          <c:x val="0.1719014418351891"/>
          <c:y val="3.9473684210526314E-2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2405448217651209E-2"/>
          <c:y val="0.14398086752313857"/>
          <c:w val="0.89798328072427069"/>
          <c:h val="0.54914428856002118"/>
        </c:manualLayout>
      </c:layout>
      <c:lineChart>
        <c:grouping val="standard"/>
        <c:varyColors val="0"/>
        <c:ser>
          <c:idx val="0"/>
          <c:order val="0"/>
          <c:tx>
            <c:strRef>
              <c:f>'Marcas Internac.'!$C$7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Internac.'!$B$9:$B$20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Internac.'!$C$9:$C$20</c:f>
              <c:numCache>
                <c:formatCode>#,##0</c:formatCode>
                <c:ptCount val="12"/>
                <c:pt idx="0">
                  <c:v>181</c:v>
                </c:pt>
                <c:pt idx="1">
                  <c:v>217</c:v>
                </c:pt>
                <c:pt idx="2">
                  <c:v>241</c:v>
                </c:pt>
                <c:pt idx="3">
                  <c:v>207</c:v>
                </c:pt>
                <c:pt idx="4">
                  <c:v>162</c:v>
                </c:pt>
                <c:pt idx="5">
                  <c:v>202</c:v>
                </c:pt>
                <c:pt idx="6">
                  <c:v>226</c:v>
                </c:pt>
                <c:pt idx="7">
                  <c:v>239</c:v>
                </c:pt>
                <c:pt idx="8">
                  <c:v>206</c:v>
                </c:pt>
                <c:pt idx="9">
                  <c:v>191</c:v>
                </c:pt>
                <c:pt idx="10">
                  <c:v>218</c:v>
                </c:pt>
                <c:pt idx="11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4-465C-9BBA-9AB7E251D169}"/>
            </c:ext>
          </c:extLst>
        </c:ser>
        <c:ser>
          <c:idx val="3"/>
          <c:order val="1"/>
          <c:tx>
            <c:strRef>
              <c:f>'Marcas Internac.'!$D$7:$E$7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56AB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rgbClr val="356AB3"/>
                </a:solidFill>
              </a:ln>
              <a:effectLst/>
            </c:spPr>
          </c:marker>
          <c:cat>
            <c:strRef>
              <c:f>'Marcas Internac.'!$B$9:$B$20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Internac.'!$D$9:$D$20</c:f>
              <c:numCache>
                <c:formatCode>#,##0</c:formatCode>
                <c:ptCount val="12"/>
                <c:pt idx="0">
                  <c:v>126</c:v>
                </c:pt>
                <c:pt idx="1">
                  <c:v>234</c:v>
                </c:pt>
                <c:pt idx="2">
                  <c:v>205</c:v>
                </c:pt>
                <c:pt idx="3">
                  <c:v>160</c:v>
                </c:pt>
                <c:pt idx="4">
                  <c:v>189</c:v>
                </c:pt>
                <c:pt idx="5">
                  <c:v>178</c:v>
                </c:pt>
                <c:pt idx="6">
                  <c:v>206</c:v>
                </c:pt>
                <c:pt idx="7">
                  <c:v>176</c:v>
                </c:pt>
                <c:pt idx="8">
                  <c:v>183</c:v>
                </c:pt>
                <c:pt idx="9">
                  <c:v>178</c:v>
                </c:pt>
                <c:pt idx="10">
                  <c:v>185</c:v>
                </c:pt>
                <c:pt idx="11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4-465C-9BBA-9AB7E251D169}"/>
            </c:ext>
          </c:extLst>
        </c:ser>
        <c:ser>
          <c:idx val="5"/>
          <c:order val="2"/>
          <c:tx>
            <c:strRef>
              <c:f>'Marcas Internac.'!$F$7:$G$7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Internac.'!$B$9:$B$20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Internac.'!$F$9:$F$20</c:f>
              <c:numCache>
                <c:formatCode>#,##0</c:formatCode>
                <c:ptCount val="12"/>
                <c:pt idx="0">
                  <c:v>152</c:v>
                </c:pt>
                <c:pt idx="1">
                  <c:v>198</c:v>
                </c:pt>
                <c:pt idx="2">
                  <c:v>152</c:v>
                </c:pt>
                <c:pt idx="3">
                  <c:v>117</c:v>
                </c:pt>
                <c:pt idx="4">
                  <c:v>153</c:v>
                </c:pt>
                <c:pt idx="5">
                  <c:v>163</c:v>
                </c:pt>
                <c:pt idx="6">
                  <c:v>201</c:v>
                </c:pt>
                <c:pt idx="7">
                  <c:v>167</c:v>
                </c:pt>
                <c:pt idx="8">
                  <c:v>123</c:v>
                </c:pt>
                <c:pt idx="9">
                  <c:v>265</c:v>
                </c:pt>
                <c:pt idx="10">
                  <c:v>185</c:v>
                </c:pt>
                <c:pt idx="11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74-465C-9BBA-9AB7E251D169}"/>
            </c:ext>
          </c:extLst>
        </c:ser>
        <c:ser>
          <c:idx val="6"/>
          <c:order val="3"/>
          <c:tx>
            <c:strRef>
              <c:f>'Marcas Internac.'!$H$7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Internac.'!$B$9:$B$20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Internac.'!$H$9:$H$20</c:f>
              <c:numCache>
                <c:formatCode>#,##0</c:formatCode>
                <c:ptCount val="12"/>
                <c:pt idx="0">
                  <c:v>191</c:v>
                </c:pt>
                <c:pt idx="1">
                  <c:v>185</c:v>
                </c:pt>
                <c:pt idx="2">
                  <c:v>130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274-465C-9BBA-9AB7E251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22488"/>
        <c:axId val="511223800"/>
        <c:extLst/>
      </c:lineChart>
      <c:catAx>
        <c:axId val="51122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23800"/>
        <c:crosses val="autoZero"/>
        <c:auto val="1"/>
        <c:lblAlgn val="ctr"/>
        <c:lblOffset val="100"/>
        <c:noMultiLvlLbl val="0"/>
      </c:catAx>
      <c:valAx>
        <c:axId val="51122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22488"/>
        <c:crosses val="autoZero"/>
        <c:crossBetween val="between"/>
      </c:valAx>
      <c:spPr>
        <a:solidFill>
          <a:schemeClr val="bg1"/>
        </a:solidFill>
        <a:ln>
          <a:solidFill>
            <a:schemeClr val="accent6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4580626000655931E-2"/>
          <c:y val="0.8909521342726896"/>
          <c:w val="0.55522651267964518"/>
          <c:h val="6.56108791222248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Concesiones de Marcas Internacionales</a:t>
            </a:r>
          </a:p>
        </c:rich>
      </c:tx>
      <c:layout>
        <c:manualLayout>
          <c:xMode val="edge"/>
          <c:yMode val="edge"/>
          <c:x val="0.17982203969883642"/>
          <c:y val="1.3559322033898305E-2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0059499749389626E-2"/>
          <c:y val="0.12027439061978167"/>
          <c:w val="0.90573321045341593"/>
          <c:h val="0.53633948227973405"/>
        </c:manualLayout>
      </c:layout>
      <c:lineChart>
        <c:grouping val="standard"/>
        <c:varyColors val="0"/>
        <c:ser>
          <c:idx val="0"/>
          <c:order val="0"/>
          <c:tx>
            <c:strRef>
              <c:f>'Marcas Internac.'!$C$53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Internac.'!$B$55:$B$66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Internac.'!$C$55:$C$66</c:f>
              <c:numCache>
                <c:formatCode>#,##0</c:formatCode>
                <c:ptCount val="12"/>
                <c:pt idx="0">
                  <c:v>121</c:v>
                </c:pt>
                <c:pt idx="1">
                  <c:v>418</c:v>
                </c:pt>
                <c:pt idx="2">
                  <c:v>198</c:v>
                </c:pt>
                <c:pt idx="3">
                  <c:v>121</c:v>
                </c:pt>
                <c:pt idx="4">
                  <c:v>31</c:v>
                </c:pt>
                <c:pt idx="5">
                  <c:v>83</c:v>
                </c:pt>
                <c:pt idx="6">
                  <c:v>38</c:v>
                </c:pt>
                <c:pt idx="7">
                  <c:v>18</c:v>
                </c:pt>
                <c:pt idx="8">
                  <c:v>134</c:v>
                </c:pt>
                <c:pt idx="9">
                  <c:v>184</c:v>
                </c:pt>
                <c:pt idx="10">
                  <c:v>236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9-444F-80F8-DD854B41EBFF}"/>
            </c:ext>
          </c:extLst>
        </c:ser>
        <c:ser>
          <c:idx val="1"/>
          <c:order val="1"/>
          <c:tx>
            <c:strRef>
              <c:f>'Marcas Internac.'!$D$53:$E$53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356AB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rgbClr val="356AB3"/>
                </a:solidFill>
              </a:ln>
              <a:effectLst/>
            </c:spPr>
          </c:marker>
          <c:cat>
            <c:strRef>
              <c:f>'Marcas Internac.'!$B$55:$B$66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Internac.'!$D$55:$D$66</c:f>
              <c:numCache>
                <c:formatCode>#,##0</c:formatCode>
                <c:ptCount val="12"/>
                <c:pt idx="0">
                  <c:v>97</c:v>
                </c:pt>
                <c:pt idx="1">
                  <c:v>202</c:v>
                </c:pt>
                <c:pt idx="2">
                  <c:v>447</c:v>
                </c:pt>
                <c:pt idx="3">
                  <c:v>190</c:v>
                </c:pt>
                <c:pt idx="4">
                  <c:v>169</c:v>
                </c:pt>
                <c:pt idx="5">
                  <c:v>296</c:v>
                </c:pt>
                <c:pt idx="6">
                  <c:v>143</c:v>
                </c:pt>
                <c:pt idx="7">
                  <c:v>255</c:v>
                </c:pt>
                <c:pt idx="8">
                  <c:v>189</c:v>
                </c:pt>
                <c:pt idx="9">
                  <c:v>304</c:v>
                </c:pt>
                <c:pt idx="10">
                  <c:v>59</c:v>
                </c:pt>
                <c:pt idx="11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9-444F-80F8-DD854B41EBFF}"/>
            </c:ext>
          </c:extLst>
        </c:ser>
        <c:ser>
          <c:idx val="2"/>
          <c:order val="2"/>
          <c:tx>
            <c:strRef>
              <c:f>'Marcas Internac.'!$F$53:$G$53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Internac.'!$B$55:$B$66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Internac.'!$F$55:$F$66</c:f>
              <c:numCache>
                <c:formatCode>#,##0</c:formatCode>
                <c:ptCount val="12"/>
                <c:pt idx="0">
                  <c:v>75</c:v>
                </c:pt>
                <c:pt idx="1">
                  <c:v>61</c:v>
                </c:pt>
                <c:pt idx="2">
                  <c:v>142</c:v>
                </c:pt>
                <c:pt idx="3">
                  <c:v>174</c:v>
                </c:pt>
                <c:pt idx="4">
                  <c:v>248</c:v>
                </c:pt>
                <c:pt idx="5">
                  <c:v>411</c:v>
                </c:pt>
                <c:pt idx="6">
                  <c:v>375</c:v>
                </c:pt>
                <c:pt idx="7">
                  <c:v>50</c:v>
                </c:pt>
                <c:pt idx="8">
                  <c:v>61</c:v>
                </c:pt>
                <c:pt idx="9">
                  <c:v>40</c:v>
                </c:pt>
                <c:pt idx="10">
                  <c:v>216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9-444F-80F8-DD854B41EBFF}"/>
            </c:ext>
          </c:extLst>
        </c:ser>
        <c:ser>
          <c:idx val="3"/>
          <c:order val="3"/>
          <c:tx>
            <c:strRef>
              <c:f>'Marcas Internac.'!$H$53</c:f>
              <c:strCache>
                <c:ptCount val="1"/>
                <c:pt idx="0">
                  <c:v>2025*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D9-444F-80F8-DD854B41EBFF}"/>
              </c:ext>
            </c:extLst>
          </c:dPt>
          <c:cat>
            <c:strRef>
              <c:f>'Marcas Internac.'!$B$55:$B$66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Internac.'!$H$55:$H$66</c:f>
              <c:numCache>
                <c:formatCode>#,##0</c:formatCode>
                <c:ptCount val="12"/>
                <c:pt idx="0">
                  <c:v>16</c:v>
                </c:pt>
                <c:pt idx="1">
                  <c:v>79</c:v>
                </c:pt>
                <c:pt idx="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D9-444F-80F8-DD854B41E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57091644620116E-2"/>
          <c:y val="0.86102392743985512"/>
          <c:w val="0.57039132942057802"/>
          <c:h val="7.4067203684189425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2025.xlsx]DATOS!TablaDinámica1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1.2852554104979841E-2"/>
          <c:y val="1.9077436711241354E-2"/>
          <c:w val="0.96858264552116036"/>
          <c:h val="0.9037879520604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DATOS!$F$4:$F$21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DATOS!$G$4:$G$21</c:f>
              <c:numCache>
                <c:formatCode>#,##0</c:formatCode>
                <c:ptCount val="17"/>
                <c:pt idx="0">
                  <c:v>66635</c:v>
                </c:pt>
                <c:pt idx="1">
                  <c:v>69153</c:v>
                </c:pt>
                <c:pt idx="2">
                  <c:v>73996</c:v>
                </c:pt>
                <c:pt idx="3">
                  <c:v>72461</c:v>
                </c:pt>
                <c:pt idx="4">
                  <c:v>76633</c:v>
                </c:pt>
                <c:pt idx="5">
                  <c:v>80994</c:v>
                </c:pt>
                <c:pt idx="6">
                  <c:v>81072</c:v>
                </c:pt>
                <c:pt idx="7">
                  <c:v>82887</c:v>
                </c:pt>
                <c:pt idx="8">
                  <c:v>88409</c:v>
                </c:pt>
                <c:pt idx="9">
                  <c:v>87276</c:v>
                </c:pt>
                <c:pt idx="10">
                  <c:v>82287</c:v>
                </c:pt>
                <c:pt idx="11">
                  <c:v>80614</c:v>
                </c:pt>
                <c:pt idx="12">
                  <c:v>81300</c:v>
                </c:pt>
                <c:pt idx="13">
                  <c:v>72548</c:v>
                </c:pt>
                <c:pt idx="14">
                  <c:v>82749</c:v>
                </c:pt>
                <c:pt idx="15">
                  <c:v>84677</c:v>
                </c:pt>
                <c:pt idx="16">
                  <c:v>22993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7-4404-886D-D28C763CD1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2787856"/>
        <c:axId val="642788184"/>
      </c:barChart>
      <c:catAx>
        <c:axId val="64278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42788184"/>
        <c:crosses val="autoZero"/>
        <c:auto val="1"/>
        <c:lblAlgn val="ctr"/>
        <c:lblOffset val="100"/>
        <c:noMultiLvlLbl val="0"/>
      </c:catAx>
      <c:valAx>
        <c:axId val="642788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4278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Expedientes resueltos de Marcas Internacionales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en 2025*</a:t>
            </a:r>
          </a:p>
        </c:rich>
      </c:tx>
      <c:layout>
        <c:manualLayout>
          <c:xMode val="edge"/>
          <c:yMode val="edge"/>
          <c:x val="0.11982275979761087"/>
          <c:y val="3.6807479248531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7538435854403"/>
          <c:y val="0.23238430247765421"/>
          <c:w val="0.42407220517021749"/>
          <c:h val="0.71115873402422625"/>
        </c:manualLayout>
      </c:layout>
      <c:pieChart>
        <c:varyColors val="1"/>
        <c:ser>
          <c:idx val="3"/>
          <c:order val="0"/>
          <c:tx>
            <c:v>Resoluciones de Marcas Internacionales</c:v>
          </c:tx>
          <c:spPr>
            <a:solidFill>
              <a:srgbClr val="E6CDFF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F9-469C-BAC2-12450285A2E4}"/>
              </c:ext>
            </c:extLst>
          </c:dPt>
          <c:dPt>
            <c:idx val="1"/>
            <c:bubble3D val="0"/>
            <c:spPr>
              <a:solidFill>
                <a:srgbClr val="E6C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F9-469C-BAC2-12450285A2E4}"/>
              </c:ext>
            </c:extLst>
          </c:dPt>
          <c:dLbls>
            <c:dLbl>
              <c:idx val="0"/>
              <c:layout>
                <c:manualLayout>
                  <c:x val="7.5752123189924456E-2"/>
                  <c:y val="-0.117430745308901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59528759528759"/>
                      <c:h val="0.179725266300475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F9-469C-BAC2-12450285A2E4}"/>
                </c:ext>
              </c:extLst>
            </c:dLbl>
            <c:dLbl>
              <c:idx val="1"/>
              <c:layout>
                <c:manualLayout>
                  <c:x val="0.22501961019131164"/>
                  <c:y val="-2.04886527014404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36616569127098"/>
                      <c:h val="0.187628865979381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F9-469C-BAC2-12450285A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Internac.'!$D$93:$D$94</c:f>
              <c:strCache>
                <c:ptCount val="2"/>
                <c:pt idx="0">
                  <c:v>Denegaciones</c:v>
                </c:pt>
                <c:pt idx="1">
                  <c:v>Concesiones</c:v>
                </c:pt>
              </c:strCache>
            </c:strRef>
          </c:cat>
          <c:val>
            <c:numRef>
              <c:f>'Marcas Internac.'!$E$93:$E$94</c:f>
              <c:numCache>
                <c:formatCode>#,##0</c:formatCode>
                <c:ptCount val="2"/>
                <c:pt idx="0">
                  <c:v>19</c:v>
                </c:pt>
                <c:pt idx="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F9-469C-BAC2-12450285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DISEÑOS </a:t>
            </a:r>
          </a:p>
        </c:rich>
      </c:tx>
      <c:layout>
        <c:manualLayout>
          <c:xMode val="edge"/>
          <c:yMode val="edge"/>
          <c:x val="0.33150487930148953"/>
          <c:y val="4.6511627906976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444324406183165E-2"/>
          <c:y val="0.14189814814814813"/>
          <c:w val="0.88057449025991763"/>
          <c:h val="0.58628608923884518"/>
        </c:manualLayout>
      </c:layout>
      <c:lineChart>
        <c:grouping val="standard"/>
        <c:varyColors val="0"/>
        <c:ser>
          <c:idx val="3"/>
          <c:order val="0"/>
          <c:tx>
            <c:strRef>
              <c:f>Diseños!$C$7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Diseños!$D$9:$D$20</c:f>
              <c:numCache>
                <c:formatCode>#,##0</c:formatCode>
                <c:ptCount val="12"/>
                <c:pt idx="0">
                  <c:v>515</c:v>
                </c:pt>
                <c:pt idx="1">
                  <c:v>1139</c:v>
                </c:pt>
                <c:pt idx="2">
                  <c:v>1171</c:v>
                </c:pt>
                <c:pt idx="3">
                  <c:v>389</c:v>
                </c:pt>
                <c:pt idx="4">
                  <c:v>1020</c:v>
                </c:pt>
                <c:pt idx="5">
                  <c:v>838</c:v>
                </c:pt>
                <c:pt idx="6">
                  <c:v>974</c:v>
                </c:pt>
                <c:pt idx="7">
                  <c:v>350</c:v>
                </c:pt>
                <c:pt idx="8">
                  <c:v>1038</c:v>
                </c:pt>
                <c:pt idx="9">
                  <c:v>1245</c:v>
                </c:pt>
                <c:pt idx="10">
                  <c:v>1038</c:v>
                </c:pt>
                <c:pt idx="11">
                  <c:v>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6-41B8-BD67-CB08A6399342}"/>
            </c:ext>
          </c:extLst>
        </c:ser>
        <c:ser>
          <c:idx val="7"/>
          <c:order val="1"/>
          <c:tx>
            <c:strRef>
              <c:f>Diseños!$E$7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Diseños!$F$9:$F$20</c:f>
              <c:numCache>
                <c:formatCode>#,##0</c:formatCode>
                <c:ptCount val="12"/>
                <c:pt idx="0">
                  <c:v>695</c:v>
                </c:pt>
                <c:pt idx="1">
                  <c:v>1158</c:v>
                </c:pt>
                <c:pt idx="2">
                  <c:v>1507</c:v>
                </c:pt>
                <c:pt idx="3">
                  <c:v>517</c:v>
                </c:pt>
                <c:pt idx="4">
                  <c:v>1407</c:v>
                </c:pt>
                <c:pt idx="5">
                  <c:v>911</c:v>
                </c:pt>
                <c:pt idx="6">
                  <c:v>2041</c:v>
                </c:pt>
                <c:pt idx="7">
                  <c:v>1206</c:v>
                </c:pt>
                <c:pt idx="8">
                  <c:v>1691</c:v>
                </c:pt>
                <c:pt idx="9">
                  <c:v>1122</c:v>
                </c:pt>
                <c:pt idx="10">
                  <c:v>1210</c:v>
                </c:pt>
                <c:pt idx="11">
                  <c:v>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6-41B8-BD67-CB08A6399342}"/>
            </c:ext>
          </c:extLst>
        </c:ser>
        <c:ser>
          <c:idx val="11"/>
          <c:order val="2"/>
          <c:tx>
            <c:strRef>
              <c:f>Diseños!$I$7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Diseños!$J$9:$J$20</c:f>
              <c:numCache>
                <c:formatCode>#,##0</c:formatCode>
                <c:ptCount val="12"/>
                <c:pt idx="0">
                  <c:v>935</c:v>
                </c:pt>
                <c:pt idx="1">
                  <c:v>1369</c:v>
                </c:pt>
                <c:pt idx="2">
                  <c:v>1407</c:v>
                </c:pt>
                <c:pt idx="3">
                  <c:v>881</c:v>
                </c:pt>
                <c:pt idx="4">
                  <c:v>1308</c:v>
                </c:pt>
                <c:pt idx="5">
                  <c:v>1148</c:v>
                </c:pt>
                <c:pt idx="6">
                  <c:v>1009</c:v>
                </c:pt>
                <c:pt idx="7">
                  <c:v>565</c:v>
                </c:pt>
                <c:pt idx="8">
                  <c:v>872</c:v>
                </c:pt>
                <c:pt idx="9">
                  <c:v>2295</c:v>
                </c:pt>
                <c:pt idx="10">
                  <c:v>1103</c:v>
                </c:pt>
                <c:pt idx="11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C6-41B8-BD67-CB08A6399342}"/>
            </c:ext>
          </c:extLst>
        </c:ser>
        <c:ser>
          <c:idx val="14"/>
          <c:order val="3"/>
          <c:tx>
            <c:strRef>
              <c:f>Diseños!$M$7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Diseños!$N$9:$N$20</c:f>
              <c:numCache>
                <c:formatCode>#,##0</c:formatCode>
                <c:ptCount val="12"/>
                <c:pt idx="0">
                  <c:v>1221</c:v>
                </c:pt>
                <c:pt idx="1">
                  <c:v>825</c:v>
                </c:pt>
                <c:pt idx="2">
                  <c:v>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C6-41B8-BD67-CB08A639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53968"/>
        <c:axId val="409654296"/>
        <c:extLst/>
      </c:lineChart>
      <c:catAx>
        <c:axId val="4096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09654296"/>
        <c:crosses val="autoZero"/>
        <c:auto val="1"/>
        <c:lblAlgn val="ctr"/>
        <c:lblOffset val="100"/>
        <c:noMultiLvlLbl val="0"/>
      </c:catAx>
      <c:valAx>
        <c:axId val="4096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653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70345386884702"/>
          <c:y val="0.89544375267045107"/>
          <c:w val="0.46229688837746696"/>
          <c:h val="7.045978334127858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6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DISEÑOS POR EXPEDIENTES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062743663066211E-2"/>
          <c:y val="0.13812879559826055"/>
          <c:w val="0.89381503782615412"/>
          <c:h val="0.58553409119679978"/>
        </c:manualLayout>
      </c:layout>
      <c:lineChart>
        <c:grouping val="standard"/>
        <c:varyColors val="0"/>
        <c:ser>
          <c:idx val="3"/>
          <c:order val="0"/>
          <c:tx>
            <c:strRef>
              <c:f>Diseños!$C$7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Diseños!$C$9:$C$20</c:f>
              <c:numCache>
                <c:formatCode>#,##0</c:formatCode>
                <c:ptCount val="12"/>
                <c:pt idx="0">
                  <c:v>74</c:v>
                </c:pt>
                <c:pt idx="1">
                  <c:v>100</c:v>
                </c:pt>
                <c:pt idx="2">
                  <c:v>110</c:v>
                </c:pt>
                <c:pt idx="3">
                  <c:v>69</c:v>
                </c:pt>
                <c:pt idx="4">
                  <c:v>101</c:v>
                </c:pt>
                <c:pt idx="5">
                  <c:v>92</c:v>
                </c:pt>
                <c:pt idx="6">
                  <c:v>96</c:v>
                </c:pt>
                <c:pt idx="7">
                  <c:v>57</c:v>
                </c:pt>
                <c:pt idx="8">
                  <c:v>134</c:v>
                </c:pt>
                <c:pt idx="9">
                  <c:v>113</c:v>
                </c:pt>
                <c:pt idx="10">
                  <c:v>128</c:v>
                </c:pt>
                <c:pt idx="11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7-4F5D-B8DF-71D53C288EEA}"/>
            </c:ext>
          </c:extLst>
        </c:ser>
        <c:ser>
          <c:idx val="7"/>
          <c:order val="1"/>
          <c:tx>
            <c:strRef>
              <c:f>Diseños!$E$7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Diseños!$E$9:$E$20</c:f>
              <c:numCache>
                <c:formatCode>#,##0</c:formatCode>
                <c:ptCount val="12"/>
                <c:pt idx="0">
                  <c:v>95</c:v>
                </c:pt>
                <c:pt idx="1">
                  <c:v>124</c:v>
                </c:pt>
                <c:pt idx="2">
                  <c:v>145</c:v>
                </c:pt>
                <c:pt idx="3">
                  <c:v>83</c:v>
                </c:pt>
                <c:pt idx="4">
                  <c:v>137</c:v>
                </c:pt>
                <c:pt idx="5">
                  <c:v>132</c:v>
                </c:pt>
                <c:pt idx="6">
                  <c:v>133</c:v>
                </c:pt>
                <c:pt idx="7">
                  <c:v>92</c:v>
                </c:pt>
                <c:pt idx="8">
                  <c:v>118</c:v>
                </c:pt>
                <c:pt idx="9">
                  <c:v>118</c:v>
                </c:pt>
                <c:pt idx="10">
                  <c:v>120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7-4F5D-B8DF-71D53C288EEA}"/>
            </c:ext>
          </c:extLst>
        </c:ser>
        <c:ser>
          <c:idx val="11"/>
          <c:order val="2"/>
          <c:tx>
            <c:strRef>
              <c:f>Diseños!$I$7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Diseños!$I$9:$I$20</c:f>
              <c:numCache>
                <c:formatCode>#,##0</c:formatCode>
                <c:ptCount val="12"/>
                <c:pt idx="0">
                  <c:v>104</c:v>
                </c:pt>
                <c:pt idx="1">
                  <c:v>129</c:v>
                </c:pt>
                <c:pt idx="2">
                  <c:v>138</c:v>
                </c:pt>
                <c:pt idx="3">
                  <c:v>121</c:v>
                </c:pt>
                <c:pt idx="4">
                  <c:v>133</c:v>
                </c:pt>
                <c:pt idx="5">
                  <c:v>134</c:v>
                </c:pt>
                <c:pt idx="6">
                  <c:v>120</c:v>
                </c:pt>
                <c:pt idx="7">
                  <c:v>82</c:v>
                </c:pt>
                <c:pt idx="8">
                  <c:v>96</c:v>
                </c:pt>
                <c:pt idx="9">
                  <c:v>159</c:v>
                </c:pt>
                <c:pt idx="10">
                  <c:v>125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7-4F5D-B8DF-71D53C288EEA}"/>
            </c:ext>
          </c:extLst>
        </c:ser>
        <c:ser>
          <c:idx val="14"/>
          <c:order val="3"/>
          <c:tx>
            <c:strRef>
              <c:f>Diseños!$M$7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alpha val="98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Diseños!$M$9:$M$20</c:f>
              <c:numCache>
                <c:formatCode>#,##0</c:formatCode>
                <c:ptCount val="12"/>
                <c:pt idx="0">
                  <c:v>133</c:v>
                </c:pt>
                <c:pt idx="1">
                  <c:v>125</c:v>
                </c:pt>
                <c:pt idx="2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E7-4F5D-B8DF-71D53C28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53968"/>
        <c:axId val="409654296"/>
        <c:extLst/>
      </c:lineChart>
      <c:catAx>
        <c:axId val="4096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09654296"/>
        <c:crosses val="autoZero"/>
        <c:auto val="1"/>
        <c:lblAlgn val="ctr"/>
        <c:lblOffset val="100"/>
        <c:noMultiLvlLbl val="0"/>
      </c:catAx>
      <c:valAx>
        <c:axId val="409654296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653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49921621243127"/>
          <c:y val="0.90116950690404762"/>
          <c:w val="0.45784054101671023"/>
          <c:h val="7.045978334127858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6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DE DISEÑOS </a:t>
            </a:r>
          </a:p>
        </c:rich>
      </c:tx>
      <c:layout>
        <c:manualLayout>
          <c:xMode val="edge"/>
          <c:yMode val="edge"/>
          <c:x val="0.27858961430911056"/>
          <c:y val="4.3403520246870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084346164046561E-2"/>
          <c:y val="0.1459756987245604"/>
          <c:w val="0.88527192743672722"/>
          <c:h val="0.56291313426077338"/>
        </c:manualLayout>
      </c:layout>
      <c:lineChart>
        <c:grouping val="standard"/>
        <c:varyColors val="0"/>
        <c:ser>
          <c:idx val="3"/>
          <c:order val="0"/>
          <c:tx>
            <c:strRef>
              <c:f>Diseños!$C$69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Diseños!$C$71:$C$82</c:f>
              <c:numCache>
                <c:formatCode>#,##0</c:formatCode>
                <c:ptCount val="12"/>
                <c:pt idx="0">
                  <c:v>746</c:v>
                </c:pt>
                <c:pt idx="1">
                  <c:v>1064</c:v>
                </c:pt>
                <c:pt idx="2">
                  <c:v>949</c:v>
                </c:pt>
                <c:pt idx="3">
                  <c:v>729</c:v>
                </c:pt>
                <c:pt idx="4">
                  <c:v>927</c:v>
                </c:pt>
                <c:pt idx="5">
                  <c:v>805</c:v>
                </c:pt>
                <c:pt idx="6">
                  <c:v>741</c:v>
                </c:pt>
                <c:pt idx="7">
                  <c:v>633</c:v>
                </c:pt>
                <c:pt idx="8">
                  <c:v>714</c:v>
                </c:pt>
                <c:pt idx="9">
                  <c:v>1066</c:v>
                </c:pt>
                <c:pt idx="10">
                  <c:v>1034</c:v>
                </c:pt>
                <c:pt idx="11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D-480A-97F4-67CBBC0F8177}"/>
            </c:ext>
          </c:extLst>
        </c:ser>
        <c:ser>
          <c:idx val="7"/>
          <c:order val="1"/>
          <c:tx>
            <c:strRef>
              <c:f>Diseños!$E$69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Diseños!$E$71:$E$82</c:f>
              <c:numCache>
                <c:formatCode>#,##0</c:formatCode>
                <c:ptCount val="12"/>
                <c:pt idx="0">
                  <c:v>540</c:v>
                </c:pt>
                <c:pt idx="1">
                  <c:v>798</c:v>
                </c:pt>
                <c:pt idx="2">
                  <c:v>1990</c:v>
                </c:pt>
                <c:pt idx="3">
                  <c:v>700</c:v>
                </c:pt>
                <c:pt idx="4">
                  <c:v>759</c:v>
                </c:pt>
                <c:pt idx="5">
                  <c:v>1326</c:v>
                </c:pt>
                <c:pt idx="6">
                  <c:v>1810</c:v>
                </c:pt>
                <c:pt idx="7">
                  <c:v>1540</c:v>
                </c:pt>
                <c:pt idx="8">
                  <c:v>1256</c:v>
                </c:pt>
                <c:pt idx="9">
                  <c:v>1117</c:v>
                </c:pt>
                <c:pt idx="10">
                  <c:v>1344</c:v>
                </c:pt>
                <c:pt idx="11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D-480A-97F4-67CBBC0F8177}"/>
            </c:ext>
          </c:extLst>
        </c:ser>
        <c:ser>
          <c:idx val="11"/>
          <c:order val="2"/>
          <c:tx>
            <c:strRef>
              <c:f>Diseños!$I$69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Diseños!$I$71:$I$82</c:f>
              <c:numCache>
                <c:formatCode>#,##0</c:formatCode>
                <c:ptCount val="12"/>
                <c:pt idx="0">
                  <c:v>1188</c:v>
                </c:pt>
                <c:pt idx="1">
                  <c:v>1123</c:v>
                </c:pt>
                <c:pt idx="2">
                  <c:v>1143</c:v>
                </c:pt>
                <c:pt idx="3">
                  <c:v>869</c:v>
                </c:pt>
                <c:pt idx="4">
                  <c:v>1145</c:v>
                </c:pt>
                <c:pt idx="5">
                  <c:v>1417</c:v>
                </c:pt>
                <c:pt idx="6">
                  <c:v>1046</c:v>
                </c:pt>
                <c:pt idx="7">
                  <c:v>749</c:v>
                </c:pt>
                <c:pt idx="8">
                  <c:v>755</c:v>
                </c:pt>
                <c:pt idx="9">
                  <c:v>2098</c:v>
                </c:pt>
                <c:pt idx="10">
                  <c:v>1264</c:v>
                </c:pt>
                <c:pt idx="11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D-480A-97F4-67CBBC0F8177}"/>
            </c:ext>
          </c:extLst>
        </c:ser>
        <c:ser>
          <c:idx val="14"/>
          <c:order val="3"/>
          <c:tx>
            <c:strRef>
              <c:f>Diseños!$M$69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Diseños!$M$71:$M$82</c:f>
              <c:numCache>
                <c:formatCode>#,##0</c:formatCode>
                <c:ptCount val="12"/>
                <c:pt idx="0">
                  <c:v>1554</c:v>
                </c:pt>
                <c:pt idx="1">
                  <c:v>722</c:v>
                </c:pt>
                <c:pt idx="2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4D-480A-97F4-67CBBC0F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53968"/>
        <c:axId val="409654296"/>
        <c:extLst/>
      </c:lineChart>
      <c:catAx>
        <c:axId val="4096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09654296"/>
        <c:crosses val="autoZero"/>
        <c:auto val="1"/>
        <c:lblAlgn val="ctr"/>
        <c:lblOffset val="100"/>
        <c:noMultiLvlLbl val="0"/>
      </c:catAx>
      <c:valAx>
        <c:axId val="4096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653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74430940034935"/>
          <c:y val="0.88052138752926157"/>
          <c:w val="0.46218405626125997"/>
          <c:h val="8.288222139116695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6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5236305175685"/>
          <c:y val="0.26689236165388569"/>
          <c:w val="0.48049790805852249"/>
          <c:h val="0.74205334424940017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40-4ABE-A65E-6FB7CF9B6306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40-4ABE-A65E-6FB7CF9B6306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40-4ABE-A65E-6FB7CF9B6306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40-4ABE-A65E-6FB7CF9B6306}"/>
              </c:ext>
            </c:extLst>
          </c:dPt>
          <c:dLbls>
            <c:dLbl>
              <c:idx val="0"/>
              <c:layout>
                <c:manualLayout>
                  <c:x val="0.12497637203778761"/>
                  <c:y val="-0.102367772864080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17162209860344"/>
                      <c:h val="0.164015179380653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240-4ABE-A65E-6FB7CF9B6306}"/>
                </c:ext>
              </c:extLst>
            </c:dLbl>
            <c:dLbl>
              <c:idx val="1"/>
              <c:layout>
                <c:manualLayout>
                  <c:x val="9.7811709151458953E-2"/>
                  <c:y val="-5.78138888832350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0-4ABE-A65E-6FB7CF9B6306}"/>
                </c:ext>
              </c:extLst>
            </c:dLbl>
            <c:dLbl>
              <c:idx val="2"/>
              <c:layout>
                <c:manualLayout>
                  <c:x val="7.1543124624934673E-2"/>
                  <c:y val="7.73330185258577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38965491858218"/>
                      <c:h val="0.15121953488940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40-4ABE-A65E-6FB7CF9B6306}"/>
                </c:ext>
              </c:extLst>
            </c:dLbl>
            <c:dLbl>
              <c:idx val="3"/>
              <c:layout>
                <c:manualLayout>
                  <c:x val="9.0852292967563794E-2"/>
                  <c:y val="0.155372027708097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40-4ABE-A65E-6FB7CF9B6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Diseños!$E$137:$E$140</c:f>
              <c:numCache>
                <c:formatCode>General</c:formatCode>
                <c:ptCount val="4"/>
              </c:numCache>
            </c:numRef>
          </c:cat>
          <c:val>
            <c:numRef>
              <c:f>Diseños!$F$137:$F$140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3240-4ABE-A65E-6FB7CF9B63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3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Porcentaje de diseños resueltos  </a:t>
            </a:r>
            <a:endParaRPr lang="es-ES" sz="13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3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020994608568544"/>
          <c:y val="4.267265642149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961041862589329"/>
          <c:y val="0.1490092780345954"/>
          <c:w val="0.51102096547712483"/>
          <c:h val="0.78791066369062501"/>
        </c:manualLayout>
      </c:layout>
      <c:pieChart>
        <c:varyColors val="1"/>
        <c:ser>
          <c:idx val="3"/>
          <c:order val="0"/>
          <c:spPr>
            <a:solidFill>
              <a:srgbClr val="E2C5FF"/>
            </a:solidFill>
          </c:spPr>
          <c:dPt>
            <c:idx val="0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59-42F7-BB36-FFB6EE6E179C}"/>
              </c:ext>
            </c:extLst>
          </c:dPt>
          <c:dPt>
            <c:idx val="1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59-42F7-BB36-FFB6EE6E179C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59-42F7-BB36-FFB6EE6E179C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59-42F7-BB36-FFB6EE6E179C}"/>
              </c:ext>
            </c:extLst>
          </c:dPt>
          <c:dLbls>
            <c:dLbl>
              <c:idx val="0"/>
              <c:layout>
                <c:manualLayout>
                  <c:x val="0.19968825709780441"/>
                  <c:y val="-0.130533068700293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27487537497922"/>
                      <c:h val="0.174530936562063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C59-42F7-BB36-FFB6EE6E17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59-42F7-BB36-FFB6EE6E179C}"/>
                </c:ext>
              </c:extLst>
            </c:dLbl>
            <c:dLbl>
              <c:idx val="2"/>
              <c:layout>
                <c:manualLayout>
                  <c:x val="0.10118867349710571"/>
                  <c:y val="-9.46513286773442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43402863751572"/>
                      <c:h val="0.167178951261314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C59-42F7-BB36-FFB6EE6E179C}"/>
                </c:ext>
              </c:extLst>
            </c:dLbl>
            <c:dLbl>
              <c:idx val="3"/>
              <c:layout>
                <c:manualLayout>
                  <c:x val="7.1519489748853249E-2"/>
                  <c:y val="6.7832842430535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59-42F7-BB36-FFB6EE6E17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Diseños!$F$160:$F$163</c:f>
              <c:strCache>
                <c:ptCount val="4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Retiradas</c:v>
                </c:pt>
              </c:strCache>
            </c:strRef>
          </c:cat>
          <c:val>
            <c:numRef>
              <c:f>Diseños!$G$160:$G$163</c:f>
              <c:numCache>
                <c:formatCode>#,##0</c:formatCode>
                <c:ptCount val="4"/>
                <c:pt idx="0" formatCode="General">
                  <c:v>3772</c:v>
                </c:pt>
                <c:pt idx="1">
                  <c:v>1</c:v>
                </c:pt>
                <c:pt idx="2">
                  <c:v>39</c:v>
                </c:pt>
                <c:pt idx="3" formatCode="General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59-42F7-BB36-FFB6EE6E1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</a:t>
            </a: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DIBUJOS Y MODELOS INTERNACIONALES (Expedientes)</a:t>
            </a:r>
            <a:endPara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358705161854772E-2"/>
          <c:y val="0.17922046140581907"/>
          <c:w val="0.90008573928258973"/>
          <c:h val="0.53898542684513417"/>
        </c:manualLayout>
      </c:layout>
      <c:lineChart>
        <c:grouping val="standard"/>
        <c:varyColors val="0"/>
        <c:ser>
          <c:idx val="0"/>
          <c:order val="0"/>
          <c:tx>
            <c:strRef>
              <c:f>'Dibujos-Mod. Internac.'!$B$6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Internac.'!$B$8:$B$19</c:f>
              <c:numCache>
                <c:formatCode>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7-435F-A31B-080E28A570E4}"/>
            </c:ext>
          </c:extLst>
        </c:ser>
        <c:ser>
          <c:idx val="1"/>
          <c:order val="1"/>
          <c:tx>
            <c:strRef>
              <c:f>'Dibujos-Mod. Internac.'!$E$6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Internac.'!$D$8:$D$19</c:f>
              <c:numCache>
                <c:formatCode>#,##0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24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7-435F-A31B-080E28A570E4}"/>
            </c:ext>
          </c:extLst>
        </c:ser>
        <c:ser>
          <c:idx val="2"/>
          <c:order val="2"/>
          <c:tx>
            <c:strRef>
              <c:f>'Dibujos-Mod. Internac.'!$H$6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Internac.'!$G$8:$G$19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7-435F-A31B-080E28A570E4}"/>
            </c:ext>
          </c:extLst>
        </c:ser>
        <c:ser>
          <c:idx val="3"/>
          <c:order val="3"/>
          <c:tx>
            <c:strRef>
              <c:f>'Dibujos-Mod. Internac.'!$K$6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Internac.'!$J$8:$J$19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7-435F-A31B-080E28A57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1640"/>
        <c:axId val="450655576"/>
      </c:lineChart>
      <c:catAx>
        <c:axId val="45065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655576"/>
        <c:crosses val="autoZero"/>
        <c:auto val="1"/>
        <c:lblAlgn val="ctr"/>
        <c:lblOffset val="100"/>
        <c:noMultiLvlLbl val="0"/>
      </c:catAx>
      <c:valAx>
        <c:axId val="45065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6516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732681142129958E-2"/>
          <c:y val="0.89501618421186802"/>
          <c:w val="0.50573643410852709"/>
          <c:h val="7.1087331559548758E-2"/>
        </c:manualLayout>
      </c:layout>
      <c:overlay val="0"/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</a:t>
            </a: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DIBUJOS Y MODELOS INTERNACIONALES (Diseños)</a:t>
            </a:r>
            <a:endPara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358705161854772E-2"/>
          <c:y val="0.17922046140581907"/>
          <c:w val="0.90008573928258973"/>
          <c:h val="0.53898542684513417"/>
        </c:manualLayout>
      </c:layout>
      <c:lineChart>
        <c:grouping val="standard"/>
        <c:varyColors val="0"/>
        <c:ser>
          <c:idx val="0"/>
          <c:order val="0"/>
          <c:tx>
            <c:strRef>
              <c:f>'Dibujos-Mod. Internac.'!$B$6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Internac.'!$B$8:$B$19</c:f>
              <c:numCache>
                <c:formatCode>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5-4276-B79F-6057F2FCD5E2}"/>
            </c:ext>
          </c:extLst>
        </c:ser>
        <c:ser>
          <c:idx val="1"/>
          <c:order val="1"/>
          <c:tx>
            <c:strRef>
              <c:f>'Dibujos-Mod. Internac.'!$E$6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Internac.'!$D$8:$D$19</c:f>
              <c:numCache>
                <c:formatCode>#,##0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24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5-4276-B79F-6057F2FCD5E2}"/>
            </c:ext>
          </c:extLst>
        </c:ser>
        <c:ser>
          <c:idx val="2"/>
          <c:order val="2"/>
          <c:tx>
            <c:strRef>
              <c:f>'Dibujos-Mod. Internac.'!$H$6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Internac.'!$G$8:$G$19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5-4276-B79F-6057F2FCD5E2}"/>
            </c:ext>
          </c:extLst>
        </c:ser>
        <c:ser>
          <c:idx val="3"/>
          <c:order val="3"/>
          <c:tx>
            <c:strRef>
              <c:f>'Dibujos-Mod. Internac.'!$K$6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Internac.'!$J$8:$J$19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5-4276-B79F-6057F2FCD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1640"/>
        <c:axId val="450655576"/>
      </c:lineChart>
      <c:catAx>
        <c:axId val="45065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655576"/>
        <c:crosses val="autoZero"/>
        <c:auto val="1"/>
        <c:lblAlgn val="ctr"/>
        <c:lblOffset val="100"/>
        <c:noMultiLvlLbl val="0"/>
      </c:catAx>
      <c:valAx>
        <c:axId val="45065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6516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732681142129958E-2"/>
          <c:y val="0.89501618421186802"/>
          <c:w val="0.50573643410852709"/>
          <c:h val="7.1087331559548758E-2"/>
        </c:manualLayout>
      </c:layout>
      <c:overlay val="0"/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MODELOS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UTILIDAD </a:t>
            </a: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INCLUIDAS PATENTES PCT EN FASE NACIONALQUE ENTRAN COMO MU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209134095046827"/>
          <c:y val="3.7527174956788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985643239525862E-2"/>
          <c:y val="0.16894462582421096"/>
          <c:w val="0.90878243023360394"/>
          <c:h val="0.57572549772741821"/>
        </c:manualLayout>
      </c:layout>
      <c:lineChart>
        <c:grouping val="standard"/>
        <c:varyColors val="0"/>
        <c:ser>
          <c:idx val="0"/>
          <c:order val="0"/>
          <c:tx>
            <c:strRef>
              <c:f>'Pat y MU'!$C$113:$E$113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'Pat y MU'!$B$115:$B$126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MU'!$E$115:$E$126</c:f>
              <c:numCache>
                <c:formatCode>General</c:formatCode>
                <c:ptCount val="12"/>
                <c:pt idx="0">
                  <c:v>188</c:v>
                </c:pt>
                <c:pt idx="1">
                  <c:v>240</c:v>
                </c:pt>
                <c:pt idx="2">
                  <c:v>237</c:v>
                </c:pt>
                <c:pt idx="3">
                  <c:v>208</c:v>
                </c:pt>
                <c:pt idx="4">
                  <c:v>237</c:v>
                </c:pt>
                <c:pt idx="5">
                  <c:v>237</c:v>
                </c:pt>
                <c:pt idx="6">
                  <c:v>205</c:v>
                </c:pt>
                <c:pt idx="7">
                  <c:v>181</c:v>
                </c:pt>
                <c:pt idx="8">
                  <c:v>194</c:v>
                </c:pt>
                <c:pt idx="9">
                  <c:v>237</c:v>
                </c:pt>
                <c:pt idx="10">
                  <c:v>256</c:v>
                </c:pt>
                <c:pt idx="11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8-433D-8ED0-B9A58BFD037C}"/>
            </c:ext>
          </c:extLst>
        </c:ser>
        <c:ser>
          <c:idx val="1"/>
          <c:order val="1"/>
          <c:tx>
            <c:strRef>
              <c:f>'Pat y MU'!$F$113:$I$113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'Pat y MU'!$B$115:$B$126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MU'!$H$115:$H$126</c:f>
              <c:numCache>
                <c:formatCode>General</c:formatCode>
                <c:ptCount val="12"/>
                <c:pt idx="0">
                  <c:v>161</c:v>
                </c:pt>
                <c:pt idx="1">
                  <c:v>265</c:v>
                </c:pt>
                <c:pt idx="2">
                  <c:v>285</c:v>
                </c:pt>
                <c:pt idx="3">
                  <c:v>234</c:v>
                </c:pt>
                <c:pt idx="4">
                  <c:v>244</c:v>
                </c:pt>
                <c:pt idx="5">
                  <c:v>244</c:v>
                </c:pt>
                <c:pt idx="6">
                  <c:v>279</c:v>
                </c:pt>
                <c:pt idx="7">
                  <c:v>161</c:v>
                </c:pt>
                <c:pt idx="8">
                  <c:v>226</c:v>
                </c:pt>
                <c:pt idx="9">
                  <c:v>223</c:v>
                </c:pt>
                <c:pt idx="10">
                  <c:v>243</c:v>
                </c:pt>
                <c:pt idx="11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8-433D-8ED0-B9A58BFD037C}"/>
            </c:ext>
          </c:extLst>
        </c:ser>
        <c:ser>
          <c:idx val="2"/>
          <c:order val="2"/>
          <c:tx>
            <c:strRef>
              <c:f>'Pat y MU'!$J$113:$M$113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'Pat y MU'!$B$115:$B$126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MU'!$L$115:$L$126</c:f>
              <c:numCache>
                <c:formatCode>General</c:formatCode>
                <c:ptCount val="12"/>
                <c:pt idx="0">
                  <c:v>208</c:v>
                </c:pt>
                <c:pt idx="1">
                  <c:v>240</c:v>
                </c:pt>
                <c:pt idx="2">
                  <c:v>225</c:v>
                </c:pt>
                <c:pt idx="3">
                  <c:v>247</c:v>
                </c:pt>
                <c:pt idx="4">
                  <c:v>253</c:v>
                </c:pt>
                <c:pt idx="5">
                  <c:v>234</c:v>
                </c:pt>
                <c:pt idx="6">
                  <c:v>248</c:v>
                </c:pt>
                <c:pt idx="7">
                  <c:v>145</c:v>
                </c:pt>
                <c:pt idx="8">
                  <c:v>216</c:v>
                </c:pt>
                <c:pt idx="9">
                  <c:v>236</c:v>
                </c:pt>
                <c:pt idx="10">
                  <c:v>244</c:v>
                </c:pt>
                <c:pt idx="11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8-433D-8ED0-B9A58BFD037C}"/>
            </c:ext>
          </c:extLst>
        </c:ser>
        <c:ser>
          <c:idx val="3"/>
          <c:order val="3"/>
          <c:tx>
            <c:strRef>
              <c:f>'Pat y MU'!$N$113:$Q$113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'Pat y MU'!$B$115:$B$126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MU'!$P$115:$P$117</c:f>
              <c:numCache>
                <c:formatCode>General</c:formatCode>
                <c:ptCount val="3"/>
                <c:pt idx="0">
                  <c:v>175</c:v>
                </c:pt>
                <c:pt idx="1">
                  <c:v>200</c:v>
                </c:pt>
                <c:pt idx="2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F8-433D-8ED0-B9A58BFD0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552096712355893E-2"/>
          <c:y val="0.88304411897933022"/>
          <c:w val="0.47900839294309411"/>
          <c:h val="7.163059866989969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SOLICITUDES DE PATENTES </a:t>
            </a:r>
          </a:p>
          <a:p>
            <a:pPr>
              <a:defRPr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INCLUIDAS PATENTES PCT EN FASE NACIONAL</a:t>
            </a:r>
          </a:p>
        </c:rich>
      </c:tx>
      <c:layout>
        <c:manualLayout>
          <c:xMode val="edge"/>
          <c:yMode val="edge"/>
          <c:x val="0.18149281183880614"/>
          <c:y val="4.3371760931432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084371271772831E-2"/>
          <c:y val="0.16343712441250974"/>
          <c:w val="0.90932361725831556"/>
          <c:h val="0.58865546893604626"/>
        </c:manualLayout>
      </c:layout>
      <c:lineChart>
        <c:grouping val="standard"/>
        <c:varyColors val="0"/>
        <c:ser>
          <c:idx val="0"/>
          <c:order val="0"/>
          <c:tx>
            <c:strRef>
              <c:f>'Pat y MU'!$C$7:$E$7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'Pat y MU'!$B$9:$B$20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MU'!$E$9:$E$20</c:f>
              <c:numCache>
                <c:formatCode>General</c:formatCode>
                <c:ptCount val="12"/>
                <c:pt idx="0">
                  <c:v>85</c:v>
                </c:pt>
                <c:pt idx="1">
                  <c:v>109</c:v>
                </c:pt>
                <c:pt idx="2">
                  <c:v>154</c:v>
                </c:pt>
                <c:pt idx="3">
                  <c:v>115</c:v>
                </c:pt>
                <c:pt idx="4">
                  <c:v>86</c:v>
                </c:pt>
                <c:pt idx="5">
                  <c:v>143</c:v>
                </c:pt>
                <c:pt idx="6">
                  <c:v>131</c:v>
                </c:pt>
                <c:pt idx="7">
                  <c:v>85</c:v>
                </c:pt>
                <c:pt idx="8">
                  <c:v>79</c:v>
                </c:pt>
                <c:pt idx="9">
                  <c:v>120</c:v>
                </c:pt>
                <c:pt idx="10">
                  <c:v>105</c:v>
                </c:pt>
                <c:pt idx="11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D-4098-B588-C5D18BBC0590}"/>
            </c:ext>
          </c:extLst>
        </c:ser>
        <c:ser>
          <c:idx val="1"/>
          <c:order val="1"/>
          <c:tx>
            <c:strRef>
              <c:f>'Pat y MU'!$F$7:$I$7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'Pat y MU'!$B$9:$B$20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MU'!$H$9:$H$20</c:f>
              <c:numCache>
                <c:formatCode>General</c:formatCode>
                <c:ptCount val="12"/>
                <c:pt idx="0">
                  <c:v>84</c:v>
                </c:pt>
                <c:pt idx="1">
                  <c:v>96</c:v>
                </c:pt>
                <c:pt idx="2">
                  <c:v>123</c:v>
                </c:pt>
                <c:pt idx="3">
                  <c:v>82</c:v>
                </c:pt>
                <c:pt idx="4">
                  <c:v>115</c:v>
                </c:pt>
                <c:pt idx="5">
                  <c:v>164</c:v>
                </c:pt>
                <c:pt idx="6">
                  <c:v>155</c:v>
                </c:pt>
                <c:pt idx="7">
                  <c:v>70</c:v>
                </c:pt>
                <c:pt idx="8">
                  <c:v>114</c:v>
                </c:pt>
                <c:pt idx="9">
                  <c:v>119</c:v>
                </c:pt>
                <c:pt idx="10">
                  <c:v>141</c:v>
                </c:pt>
                <c:pt idx="11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D-4098-B588-C5D18BBC0590}"/>
            </c:ext>
          </c:extLst>
        </c:ser>
        <c:ser>
          <c:idx val="2"/>
          <c:order val="2"/>
          <c:tx>
            <c:strRef>
              <c:f>'Pat y MU'!$J$7:$M$7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'Pat y MU'!$B$9:$B$20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MU'!$L$9:$L$20</c:f>
              <c:numCache>
                <c:formatCode>General</c:formatCode>
                <c:ptCount val="12"/>
                <c:pt idx="0">
                  <c:v>101</c:v>
                </c:pt>
                <c:pt idx="1">
                  <c:v>76</c:v>
                </c:pt>
                <c:pt idx="2">
                  <c:v>94</c:v>
                </c:pt>
                <c:pt idx="3">
                  <c:v>125</c:v>
                </c:pt>
                <c:pt idx="4">
                  <c:v>122</c:v>
                </c:pt>
                <c:pt idx="5">
                  <c:v>116</c:v>
                </c:pt>
                <c:pt idx="6">
                  <c:v>114</c:v>
                </c:pt>
                <c:pt idx="7">
                  <c:v>59</c:v>
                </c:pt>
                <c:pt idx="8">
                  <c:v>111</c:v>
                </c:pt>
                <c:pt idx="9">
                  <c:v>122</c:v>
                </c:pt>
                <c:pt idx="10">
                  <c:v>118</c:v>
                </c:pt>
                <c:pt idx="11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D-4098-B588-C5D18BBC0590}"/>
            </c:ext>
          </c:extLst>
        </c:ser>
        <c:ser>
          <c:idx val="3"/>
          <c:order val="3"/>
          <c:tx>
            <c:strRef>
              <c:f>'Pat y MU'!$N$7:$Q$7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'Pat y MU'!$B$9:$B$20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MU'!$P$9:$P$11</c:f>
              <c:numCache>
                <c:formatCode>General</c:formatCode>
                <c:ptCount val="3"/>
                <c:pt idx="0">
                  <c:v>86</c:v>
                </c:pt>
                <c:pt idx="1">
                  <c:v>103</c:v>
                </c:pt>
                <c:pt idx="2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2D-4098-B588-C5D18BBC0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93886900501074E-2"/>
          <c:y val="0.88559375438874477"/>
          <c:w val="0.51810947267955143"/>
          <c:h val="6.953417082406683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2025.xlsx]DATOS!TablaDinámica1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DATOS!$F$4:$F$21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DATOS!$G$4:$G$21</c:f>
              <c:numCache>
                <c:formatCode>#,##0</c:formatCode>
                <c:ptCount val="17"/>
                <c:pt idx="0">
                  <c:v>66635</c:v>
                </c:pt>
                <c:pt idx="1">
                  <c:v>69153</c:v>
                </c:pt>
                <c:pt idx="2">
                  <c:v>73996</c:v>
                </c:pt>
                <c:pt idx="3">
                  <c:v>72461</c:v>
                </c:pt>
                <c:pt idx="4">
                  <c:v>76633</c:v>
                </c:pt>
                <c:pt idx="5">
                  <c:v>80994</c:v>
                </c:pt>
                <c:pt idx="6">
                  <c:v>81072</c:v>
                </c:pt>
                <c:pt idx="7">
                  <c:v>82887</c:v>
                </c:pt>
                <c:pt idx="8">
                  <c:v>88409</c:v>
                </c:pt>
                <c:pt idx="9">
                  <c:v>87276</c:v>
                </c:pt>
                <c:pt idx="10">
                  <c:v>82287</c:v>
                </c:pt>
                <c:pt idx="11">
                  <c:v>80614</c:v>
                </c:pt>
                <c:pt idx="12">
                  <c:v>81300</c:v>
                </c:pt>
                <c:pt idx="13">
                  <c:v>72548</c:v>
                </c:pt>
                <c:pt idx="14">
                  <c:v>82749</c:v>
                </c:pt>
                <c:pt idx="15">
                  <c:v>84677</c:v>
                </c:pt>
                <c:pt idx="16">
                  <c:v>22993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E-4412-A49F-68D79C132B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2787856"/>
        <c:axId val="642788184"/>
      </c:barChart>
      <c:catAx>
        <c:axId val="64278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2788184"/>
        <c:crosses val="autoZero"/>
        <c:auto val="1"/>
        <c:lblAlgn val="ctr"/>
        <c:lblOffset val="100"/>
        <c:noMultiLvlLbl val="0"/>
      </c:catAx>
      <c:valAx>
        <c:axId val="642788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4278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CONCESIONES DE PATENTES </a:t>
            </a:r>
          </a:p>
          <a:p>
            <a:pPr>
              <a:defRPr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INCLUIDAS PATENTES PCT EN FASE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128672940272708E-2"/>
          <c:y val="0.17141924618370771"/>
          <c:w val="0.90932361725831556"/>
          <c:h val="0.58551233241562672"/>
        </c:manualLayout>
      </c:layout>
      <c:lineChart>
        <c:grouping val="standard"/>
        <c:varyColors val="0"/>
        <c:ser>
          <c:idx val="0"/>
          <c:order val="0"/>
          <c:tx>
            <c:strRef>
              <c:f>'Pat y MU'!$C$53:$E$53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'Pat y MU'!$B$55:$B$66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MU'!$E$55:$E$66</c:f>
              <c:numCache>
                <c:formatCode>General</c:formatCode>
                <c:ptCount val="12"/>
                <c:pt idx="0">
                  <c:v>53</c:v>
                </c:pt>
                <c:pt idx="1">
                  <c:v>59</c:v>
                </c:pt>
                <c:pt idx="2">
                  <c:v>82</c:v>
                </c:pt>
                <c:pt idx="3">
                  <c:v>64</c:v>
                </c:pt>
                <c:pt idx="4">
                  <c:v>62</c:v>
                </c:pt>
                <c:pt idx="5">
                  <c:v>62</c:v>
                </c:pt>
                <c:pt idx="6">
                  <c:v>60</c:v>
                </c:pt>
                <c:pt idx="7">
                  <c:v>23</c:v>
                </c:pt>
                <c:pt idx="8">
                  <c:v>66</c:v>
                </c:pt>
                <c:pt idx="9">
                  <c:v>80</c:v>
                </c:pt>
                <c:pt idx="10">
                  <c:v>48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8-44C0-8E2F-C04B6BEB0655}"/>
            </c:ext>
          </c:extLst>
        </c:ser>
        <c:ser>
          <c:idx val="1"/>
          <c:order val="1"/>
          <c:tx>
            <c:strRef>
              <c:f>'Pat y MU'!$F$53:$I$53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'Pat y MU'!$B$55:$B$66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MU'!$H$55:$H$66</c:f>
              <c:numCache>
                <c:formatCode>General</c:formatCode>
                <c:ptCount val="12"/>
                <c:pt idx="0">
                  <c:v>60</c:v>
                </c:pt>
                <c:pt idx="1">
                  <c:v>83</c:v>
                </c:pt>
                <c:pt idx="2">
                  <c:v>84</c:v>
                </c:pt>
                <c:pt idx="3">
                  <c:v>69</c:v>
                </c:pt>
                <c:pt idx="4">
                  <c:v>51</c:v>
                </c:pt>
                <c:pt idx="5">
                  <c:v>62</c:v>
                </c:pt>
                <c:pt idx="6">
                  <c:v>63</c:v>
                </c:pt>
                <c:pt idx="7">
                  <c:v>37</c:v>
                </c:pt>
                <c:pt idx="8">
                  <c:v>63</c:v>
                </c:pt>
                <c:pt idx="9">
                  <c:v>65</c:v>
                </c:pt>
                <c:pt idx="10">
                  <c:v>65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8-44C0-8E2F-C04B6BEB0655}"/>
            </c:ext>
          </c:extLst>
        </c:ser>
        <c:ser>
          <c:idx val="2"/>
          <c:order val="2"/>
          <c:tx>
            <c:strRef>
              <c:f>'Pat y MU'!$J$53:$M$53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'Pat y MU'!$B$55:$B$66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MU'!$L$55:$L$66</c:f>
              <c:numCache>
                <c:formatCode>General</c:formatCode>
                <c:ptCount val="12"/>
                <c:pt idx="0">
                  <c:v>43</c:v>
                </c:pt>
                <c:pt idx="1">
                  <c:v>50</c:v>
                </c:pt>
                <c:pt idx="2">
                  <c:v>51</c:v>
                </c:pt>
                <c:pt idx="3">
                  <c:v>61</c:v>
                </c:pt>
                <c:pt idx="4">
                  <c:v>36</c:v>
                </c:pt>
                <c:pt idx="5">
                  <c:v>58</c:v>
                </c:pt>
                <c:pt idx="6">
                  <c:v>46</c:v>
                </c:pt>
                <c:pt idx="7">
                  <c:v>34</c:v>
                </c:pt>
                <c:pt idx="8">
                  <c:v>38</c:v>
                </c:pt>
                <c:pt idx="9">
                  <c:v>41</c:v>
                </c:pt>
                <c:pt idx="10">
                  <c:v>81</c:v>
                </c:pt>
                <c:pt idx="1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8-44C0-8E2F-C04B6BEB0655}"/>
            </c:ext>
          </c:extLst>
        </c:ser>
        <c:ser>
          <c:idx val="3"/>
          <c:order val="3"/>
          <c:tx>
            <c:strRef>
              <c:f>'Pat y MU'!$N$53:$Q$53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'Pat y MU'!$B$55:$B$66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MU'!$P$55:$P$57</c:f>
              <c:numCache>
                <c:formatCode>General</c:formatCode>
                <c:ptCount val="3"/>
                <c:pt idx="0">
                  <c:v>54</c:v>
                </c:pt>
                <c:pt idx="1">
                  <c:v>49</c:v>
                </c:pt>
                <c:pt idx="2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38-44C0-8E2F-C04B6BEB0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099865565584806E-2"/>
          <c:y val="0.88885595256897043"/>
          <c:w val="0.50525465719224116"/>
          <c:h val="7.9304886171650463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Expedientes</a:t>
            </a:r>
            <a:r>
              <a:rPr lang="es-ES" sz="14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resueltos de</a:t>
            </a:r>
            <a:r>
              <a:rPr lang="es-ES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Patentes Nacionales, 2025*</a:t>
            </a:r>
          </a:p>
        </c:rich>
      </c:tx>
      <c:layout>
        <c:manualLayout>
          <c:xMode val="edge"/>
          <c:yMode val="edge"/>
          <c:x val="9.1044329403575944E-2"/>
          <c:y val="7.78156912938978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547880981256407"/>
          <c:y val="0.23190299470762876"/>
          <c:w val="0.38174670959095947"/>
          <c:h val="0.71095101329546917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E6C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FA-401C-9C37-2A5AE43AFE0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FA-401C-9C37-2A5AE43AFE04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FA-401C-9C37-2A5AE43AFE04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FA-401C-9C37-2A5AE43AFE04}"/>
              </c:ext>
            </c:extLst>
          </c:dPt>
          <c:dPt>
            <c:idx val="4"/>
            <c:bubble3D val="0"/>
            <c:spPr>
              <a:solidFill>
                <a:srgbClr val="B0EFF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FA-401C-9C37-2A5AE43AFE04}"/>
              </c:ext>
            </c:extLst>
          </c:dPt>
          <c:dLbls>
            <c:dLbl>
              <c:idx val="0"/>
              <c:layout>
                <c:manualLayout>
                  <c:x val="0.14722432898736132"/>
                  <c:y val="0.10579288756938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06716901580395"/>
                      <c:h val="0.13260394512541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AFA-401C-9C37-2A5AE43AFE04}"/>
                </c:ext>
              </c:extLst>
            </c:dLbl>
            <c:dLbl>
              <c:idx val="1"/>
              <c:layout>
                <c:manualLayout>
                  <c:x val="0.11065767287329206"/>
                  <c:y val="2.2150025816445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2660558016462"/>
                      <c:h val="0.13149346537868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AFA-401C-9C37-2A5AE43AFE04}"/>
                </c:ext>
              </c:extLst>
            </c:dLbl>
            <c:dLbl>
              <c:idx val="2"/>
              <c:layout>
                <c:manualLayout>
                  <c:x val="4.6713870912796128E-2"/>
                  <c:y val="-6.29545307861107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42103236320792"/>
                      <c:h val="0.13149346537868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AFA-401C-9C37-2A5AE43AFE04}"/>
                </c:ext>
              </c:extLst>
            </c:dLbl>
            <c:dLbl>
              <c:idx val="3"/>
              <c:layout>
                <c:manualLayout>
                  <c:x val="4.8937540579415573E-2"/>
                  <c:y val="-0.101464115141345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24291594085071"/>
                      <c:h val="0.172402542919839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AFA-401C-9C37-2A5AE43AFE04}"/>
                </c:ext>
              </c:extLst>
            </c:dLbl>
            <c:dLbl>
              <c:idx val="4"/>
              <c:layout>
                <c:manualLayout>
                  <c:x val="0.16678562164415706"/>
                  <c:y val="-1.22950819672131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7930360134679"/>
                      <c:h val="0.17234929650187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AFA-401C-9C37-2A5AE43AFE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'Pat y MU'!$I$89:$I$93</c:f>
              <c:strCache>
                <c:ptCount val="5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Retiradas </c:v>
                </c:pt>
                <c:pt idx="4">
                  <c:v>Cambio modalidad</c:v>
                </c:pt>
              </c:strCache>
            </c:strRef>
          </c:cat>
          <c:val>
            <c:numRef>
              <c:f>'Pat y MU'!$J$89:$J$93</c:f>
              <c:numCache>
                <c:formatCode>General</c:formatCode>
                <c:ptCount val="5"/>
                <c:pt idx="0">
                  <c:v>168</c:v>
                </c:pt>
                <c:pt idx="1">
                  <c:v>44</c:v>
                </c:pt>
                <c:pt idx="2">
                  <c:v>54</c:v>
                </c:pt>
                <c:pt idx="3">
                  <c:v>18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FA-401C-9C37-2A5AE43AF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MU 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INCLUIDAS PATENTES PCT EN FASE NACIONAL QUE ENTRAN COMO MU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412740360019692"/>
          <c:y val="1.5022280312059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075857891768836E-2"/>
          <c:y val="0.1671342858960356"/>
          <c:w val="0.90878243023360394"/>
          <c:h val="0.57312604702515435"/>
        </c:manualLayout>
      </c:layout>
      <c:lineChart>
        <c:grouping val="standard"/>
        <c:varyColors val="0"/>
        <c:ser>
          <c:idx val="0"/>
          <c:order val="0"/>
          <c:tx>
            <c:strRef>
              <c:f>'Pat y MU'!$C$159:$E$159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'Pat y MU'!$B$161:$B$172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MU'!$E$161:$E$172</c:f>
              <c:numCache>
                <c:formatCode>General</c:formatCode>
                <c:ptCount val="12"/>
                <c:pt idx="0">
                  <c:v>332</c:v>
                </c:pt>
                <c:pt idx="1">
                  <c:v>274</c:v>
                </c:pt>
                <c:pt idx="2">
                  <c:v>159</c:v>
                </c:pt>
                <c:pt idx="3">
                  <c:v>214</c:v>
                </c:pt>
                <c:pt idx="4">
                  <c:v>239</c:v>
                </c:pt>
                <c:pt idx="5">
                  <c:v>242</c:v>
                </c:pt>
                <c:pt idx="6">
                  <c:v>146</c:v>
                </c:pt>
                <c:pt idx="7">
                  <c:v>251</c:v>
                </c:pt>
                <c:pt idx="8">
                  <c:v>140</c:v>
                </c:pt>
                <c:pt idx="9">
                  <c:v>104</c:v>
                </c:pt>
                <c:pt idx="10">
                  <c:v>69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F-4CD5-8A40-6EB1F2877BCE}"/>
            </c:ext>
          </c:extLst>
        </c:ser>
        <c:ser>
          <c:idx val="1"/>
          <c:order val="1"/>
          <c:tx>
            <c:strRef>
              <c:f>'Pat y MU'!$F$159:$I$159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'Pat y MU'!$B$161:$B$172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MU'!$H$161:$H$172</c:f>
              <c:numCache>
                <c:formatCode>General</c:formatCode>
                <c:ptCount val="12"/>
                <c:pt idx="0">
                  <c:v>255</c:v>
                </c:pt>
                <c:pt idx="1">
                  <c:v>185</c:v>
                </c:pt>
                <c:pt idx="2">
                  <c:v>105</c:v>
                </c:pt>
                <c:pt idx="3">
                  <c:v>196</c:v>
                </c:pt>
                <c:pt idx="4">
                  <c:v>202</c:v>
                </c:pt>
                <c:pt idx="5">
                  <c:v>215</c:v>
                </c:pt>
                <c:pt idx="6">
                  <c:v>114</c:v>
                </c:pt>
                <c:pt idx="7">
                  <c:v>342</c:v>
                </c:pt>
                <c:pt idx="8">
                  <c:v>223</c:v>
                </c:pt>
                <c:pt idx="9">
                  <c:v>133</c:v>
                </c:pt>
                <c:pt idx="10">
                  <c:v>49</c:v>
                </c:pt>
                <c:pt idx="11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F-4CD5-8A40-6EB1F2877BCE}"/>
            </c:ext>
          </c:extLst>
        </c:ser>
        <c:ser>
          <c:idx val="2"/>
          <c:order val="2"/>
          <c:tx>
            <c:strRef>
              <c:f>'Pat y MU'!$J$159:$M$159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'Pat y MU'!$B$161:$B$172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MU'!$L$161:$L$172</c:f>
              <c:numCache>
                <c:formatCode>General</c:formatCode>
                <c:ptCount val="12"/>
                <c:pt idx="0">
                  <c:v>276</c:v>
                </c:pt>
                <c:pt idx="1">
                  <c:v>242</c:v>
                </c:pt>
                <c:pt idx="2">
                  <c:v>159</c:v>
                </c:pt>
                <c:pt idx="3">
                  <c:v>258</c:v>
                </c:pt>
                <c:pt idx="4">
                  <c:v>260</c:v>
                </c:pt>
                <c:pt idx="5">
                  <c:v>179</c:v>
                </c:pt>
                <c:pt idx="6">
                  <c:v>247</c:v>
                </c:pt>
                <c:pt idx="7">
                  <c:v>181</c:v>
                </c:pt>
                <c:pt idx="8">
                  <c:v>189</c:v>
                </c:pt>
                <c:pt idx="9">
                  <c:v>152</c:v>
                </c:pt>
                <c:pt idx="10">
                  <c:v>85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F-4CD5-8A40-6EB1F2877BCE}"/>
            </c:ext>
          </c:extLst>
        </c:ser>
        <c:ser>
          <c:idx val="3"/>
          <c:order val="3"/>
          <c:tx>
            <c:strRef>
              <c:f>'Pat y MU'!$N$159:$Q$159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'Pat y MU'!$B$161:$B$172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MU'!$P$161:$P$163</c:f>
              <c:numCache>
                <c:formatCode>General</c:formatCode>
                <c:ptCount val="3"/>
                <c:pt idx="0">
                  <c:v>143</c:v>
                </c:pt>
                <c:pt idx="1">
                  <c:v>244</c:v>
                </c:pt>
                <c:pt idx="2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FF-4CD5-8A40-6EB1F287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289267826947997E-2"/>
          <c:y val="0.87842035382060479"/>
          <c:w val="0.4952764621610648"/>
          <c:h val="8.818876489973771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Expedientes resueltos de Modelos Utllidad, 2025*</a:t>
            </a:r>
          </a:p>
        </c:rich>
      </c:tx>
      <c:layout>
        <c:manualLayout>
          <c:xMode val="edge"/>
          <c:yMode val="edge"/>
          <c:x val="5.9967567505838419E-2"/>
          <c:y val="1.832266243178790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74316926531155E-2"/>
          <c:y val="0.17090091105812655"/>
          <c:w val="0.46177483372052197"/>
          <c:h val="0.78736510612782995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FC-4F70-B5EC-089A1145CC84}"/>
              </c:ext>
            </c:extLst>
          </c:dPt>
          <c:dPt>
            <c:idx val="1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FC-4F70-B5EC-089A1145CC84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FC-4F70-B5EC-089A1145CC84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FC-4F70-B5EC-089A1145CC84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00-4904-9D03-FA73DE7EF9A7}"/>
              </c:ext>
            </c:extLst>
          </c:dPt>
          <c:dLbls>
            <c:dLbl>
              <c:idx val="0"/>
              <c:layout>
                <c:manualLayout>
                  <c:x val="0.13931899511294815"/>
                  <c:y val="-0.117001062465178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FC-4F70-B5EC-089A1145CC84}"/>
                </c:ext>
              </c:extLst>
            </c:dLbl>
            <c:dLbl>
              <c:idx val="1"/>
              <c:layout>
                <c:manualLayout>
                  <c:x val="6.3131442829935852E-2"/>
                  <c:y val="-0.106838258569976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03867917525538"/>
                      <c:h val="0.141814289944876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CFC-4F70-B5EC-089A1145CC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FC-4F70-B5EC-089A1145CC84}"/>
                </c:ext>
              </c:extLst>
            </c:dLbl>
            <c:dLbl>
              <c:idx val="3"/>
              <c:layout>
                <c:manualLayout>
                  <c:x val="2.862556488918825E-2"/>
                  <c:y val="1.84734513274336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17033788497958"/>
                      <c:h val="0.13963114053816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CFC-4F70-B5EC-089A1145CC84}"/>
                </c:ext>
              </c:extLst>
            </c:dLbl>
            <c:dLbl>
              <c:idx val="4"/>
              <c:layout>
                <c:manualLayout>
                  <c:x val="9.1819529216973818E-3"/>
                  <c:y val="0.128900348540406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43037974683543"/>
                      <c:h val="0.156794407880116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900-4904-9D03-FA73DE7EF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'Pat y MU'!$J$182:$J$186</c:f>
              <c:strCache>
                <c:ptCount val="5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Retiradas</c:v>
                </c:pt>
                <c:pt idx="4">
                  <c:v>Cambio modalidad</c:v>
                </c:pt>
              </c:strCache>
            </c:strRef>
          </c:cat>
          <c:val>
            <c:numRef>
              <c:f>'Pat y MU'!$K$182:$K$186</c:f>
              <c:numCache>
                <c:formatCode>General</c:formatCode>
                <c:ptCount val="5"/>
                <c:pt idx="0">
                  <c:v>573</c:v>
                </c:pt>
                <c:pt idx="1">
                  <c:v>90</c:v>
                </c:pt>
                <c:pt idx="2">
                  <c:v>11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FC-4F70-B5EC-089A1145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EVOLUCIÓN DE SOLICITUDES DE CCP</a:t>
            </a:r>
          </a:p>
        </c:rich>
      </c:tx>
      <c:layout>
        <c:manualLayout>
          <c:xMode val="edge"/>
          <c:yMode val="edge"/>
          <c:x val="0.2353801336223095"/>
          <c:y val="4.7389709847912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942998137510191E-2"/>
          <c:y val="0.15462853754159392"/>
          <c:w val="0.91984236611109638"/>
          <c:h val="0.58019533473808726"/>
        </c:manualLayout>
      </c:layout>
      <c:lineChart>
        <c:grouping val="standard"/>
        <c:varyColors val="0"/>
        <c:ser>
          <c:idx val="0"/>
          <c:order val="0"/>
          <c:tx>
            <c:strRef>
              <c:f>CCP!$D$7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CCP!$D$9:$D$20</c:f>
              <c:numCache>
                <c:formatCode>#,##0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2-495C-84A6-9630E30F1433}"/>
            </c:ext>
          </c:extLst>
        </c:ser>
        <c:ser>
          <c:idx val="1"/>
          <c:order val="1"/>
          <c:tx>
            <c:strRef>
              <c:f>CCP!$E$7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CCP!$E$9:$E$20</c:f>
              <c:numCache>
                <c:formatCode>#,##0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2-495C-84A6-9630E30F1433}"/>
            </c:ext>
          </c:extLst>
        </c:ser>
        <c:ser>
          <c:idx val="3"/>
          <c:order val="2"/>
          <c:tx>
            <c:strRef>
              <c:f>CCP!$G$7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CCP!$G$9:$G$20</c:f>
              <c:numCache>
                <c:formatCode>#,##0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2-495C-84A6-9630E30F1433}"/>
            </c:ext>
          </c:extLst>
        </c:ser>
        <c:ser>
          <c:idx val="5"/>
          <c:order val="3"/>
          <c:tx>
            <c:strRef>
              <c:f>CCP!$I$7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CCP!$I$9:$I$20</c:f>
              <c:numCache>
                <c:formatCode>#,##0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92-495C-84A6-9630E30F1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717785276840385E-2"/>
          <c:y val="0.89246948356807509"/>
          <c:w val="0.52486839145106856"/>
          <c:h val="6.302206236044165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EVOLUCIÓN DE CONCESIONES DE CCP</a:t>
            </a:r>
          </a:p>
        </c:rich>
      </c:tx>
      <c:layout>
        <c:manualLayout>
          <c:xMode val="edge"/>
          <c:yMode val="edge"/>
          <c:x val="0.23538013067515498"/>
          <c:y val="3.127690091329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99570000558441E-2"/>
          <c:y val="0.13425827541079696"/>
          <c:w val="0.91133165801083371"/>
          <c:h val="0.54499420130623211"/>
        </c:manualLayout>
      </c:layout>
      <c:lineChart>
        <c:grouping val="standard"/>
        <c:varyColors val="0"/>
        <c:ser>
          <c:idx val="0"/>
          <c:order val="0"/>
          <c:tx>
            <c:strRef>
              <c:f>CCP!$D$55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CCP!$D$57:$D$68</c:f>
              <c:numCache>
                <c:formatCode>#,##0</c:formatCode>
                <c:ptCount val="12"/>
                <c:pt idx="0">
                  <c:v>4</c:v>
                </c:pt>
                <c:pt idx="1">
                  <c:v>16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F-4CF9-A256-4FF2A94F6874}"/>
            </c:ext>
          </c:extLst>
        </c:ser>
        <c:ser>
          <c:idx val="1"/>
          <c:order val="1"/>
          <c:tx>
            <c:strRef>
              <c:f>CCP!$E$55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CCP!$E$57:$E$68</c:f>
              <c:numCache>
                <c:formatCode>#,##0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7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F-4CF9-A256-4FF2A94F6874}"/>
            </c:ext>
          </c:extLst>
        </c:ser>
        <c:ser>
          <c:idx val="3"/>
          <c:order val="2"/>
          <c:tx>
            <c:strRef>
              <c:f>CCP!$G$55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CCP!$G$57:$G$68</c:f>
              <c:numCache>
                <c:formatCode>#,##0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F-4CF9-A256-4FF2A94F6874}"/>
            </c:ext>
          </c:extLst>
        </c:ser>
        <c:ser>
          <c:idx val="5"/>
          <c:order val="3"/>
          <c:tx>
            <c:strRef>
              <c:f>CCP!$I$55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CCP!$I$57:$I$68</c:f>
              <c:numCache>
                <c:formatCode>#,##0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FF-4CF9-A256-4FF2A94F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143910202714019E-2"/>
          <c:y val="0.9054311023622047"/>
          <c:w val="0.57696386887809248"/>
          <c:h val="6.284958346908797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Expedientes</a:t>
            </a:r>
            <a:r>
              <a:rPr lang="en-US" b="1" baseline="0">
                <a:solidFill>
                  <a:sysClr val="windowText" lastClr="000000"/>
                </a:solidFill>
              </a:rPr>
              <a:t> resueltos</a:t>
            </a:r>
            <a:r>
              <a:rPr lang="en-US" b="1">
                <a:solidFill>
                  <a:sysClr val="windowText" lastClr="000000"/>
                </a:solidFill>
              </a:rPr>
              <a:t> de CCP en 2025*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684469673848906"/>
          <c:y val="0.20828486041157587"/>
          <c:w val="0.42804614539461638"/>
          <c:h val="0.714795747792217"/>
        </c:manualLayout>
      </c:layout>
      <c:pieChart>
        <c:varyColors val="1"/>
        <c:ser>
          <c:idx val="3"/>
          <c:order val="0"/>
          <c:tx>
            <c:v>RESOLUCIONES DE CCP</c:v>
          </c:tx>
          <c:spPr>
            <a:solidFill>
              <a:srgbClr val="E2C5FF"/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4-4B58-8765-6D18473622A3}"/>
              </c:ext>
            </c:extLst>
          </c:dPt>
          <c:dPt>
            <c:idx val="1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4-4B58-8765-6D18473622A3}"/>
              </c:ext>
            </c:extLst>
          </c:dPt>
          <c:dLbls>
            <c:dLbl>
              <c:idx val="0"/>
              <c:layout>
                <c:manualLayout>
                  <c:x val="5.7252843394575675E-2"/>
                  <c:y val="-0.1145804736574586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74-4B58-8765-6D18473622A3}"/>
                </c:ext>
              </c:extLst>
            </c:dLbl>
            <c:dLbl>
              <c:idx val="1"/>
              <c:layout>
                <c:manualLayout>
                  <c:x val="0.2320793912388858"/>
                  <c:y val="-6.24808033639301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74-4B58-8765-6D1847362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CCP!$E$93:$E$94</c:f>
              <c:strCache>
                <c:ptCount val="2"/>
                <c:pt idx="0">
                  <c:v>Denegaciones</c:v>
                </c:pt>
                <c:pt idx="1">
                  <c:v>Concesiones</c:v>
                </c:pt>
              </c:strCache>
            </c:strRef>
          </c:cat>
          <c:val>
            <c:numRef>
              <c:f>CCP!$F$93:$F$94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4-4B58-8765-6D184736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SOLICITUDES DE IBI 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PRESENTADAS EN LA OEPM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279341538618353"/>
          <c:y val="2.2169255870043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793699783702942E-2"/>
          <c:y val="0.14529474356246011"/>
          <c:w val="0.89853369667223715"/>
          <c:h val="0.59875491239270762"/>
        </c:manualLayout>
      </c:layout>
      <c:lineChart>
        <c:grouping val="standard"/>
        <c:varyColors val="0"/>
        <c:ser>
          <c:idx val="0"/>
          <c:order val="0"/>
          <c:tx>
            <c:strRef>
              <c:f>IBI!$D$7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IBI!$C$9:$C$20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IBI!$D$9:$D$20</c:f>
              <c:numCache>
                <c:formatCode>#,##0</c:formatCode>
                <c:ptCount val="12"/>
                <c:pt idx="0">
                  <c:v>74</c:v>
                </c:pt>
                <c:pt idx="1">
                  <c:v>56</c:v>
                </c:pt>
                <c:pt idx="2">
                  <c:v>41</c:v>
                </c:pt>
                <c:pt idx="3">
                  <c:v>64</c:v>
                </c:pt>
                <c:pt idx="4">
                  <c:v>91</c:v>
                </c:pt>
                <c:pt idx="5">
                  <c:v>85</c:v>
                </c:pt>
                <c:pt idx="6">
                  <c:v>73</c:v>
                </c:pt>
                <c:pt idx="7">
                  <c:v>88</c:v>
                </c:pt>
                <c:pt idx="8">
                  <c:v>57</c:v>
                </c:pt>
                <c:pt idx="9">
                  <c:v>67</c:v>
                </c:pt>
                <c:pt idx="10">
                  <c:v>74</c:v>
                </c:pt>
                <c:pt idx="1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E-454E-97A9-CC961D3D6D27}"/>
            </c:ext>
          </c:extLst>
        </c:ser>
        <c:ser>
          <c:idx val="1"/>
          <c:order val="1"/>
          <c:tx>
            <c:strRef>
              <c:f>IBI!$E$7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IBI!$C$9:$C$20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IBI!$E$9:$E$20</c:f>
              <c:numCache>
                <c:formatCode>#,##0</c:formatCode>
                <c:ptCount val="12"/>
                <c:pt idx="0">
                  <c:v>57</c:v>
                </c:pt>
                <c:pt idx="1">
                  <c:v>52</c:v>
                </c:pt>
                <c:pt idx="2">
                  <c:v>77</c:v>
                </c:pt>
                <c:pt idx="3">
                  <c:v>71</c:v>
                </c:pt>
                <c:pt idx="4">
                  <c:v>68</c:v>
                </c:pt>
                <c:pt idx="5">
                  <c:v>67</c:v>
                </c:pt>
                <c:pt idx="6">
                  <c:v>67</c:v>
                </c:pt>
                <c:pt idx="7">
                  <c:v>53</c:v>
                </c:pt>
                <c:pt idx="8">
                  <c:v>32</c:v>
                </c:pt>
                <c:pt idx="9">
                  <c:v>51</c:v>
                </c:pt>
                <c:pt idx="10">
                  <c:v>53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E-454E-97A9-CC961D3D6D27}"/>
            </c:ext>
          </c:extLst>
        </c:ser>
        <c:ser>
          <c:idx val="3"/>
          <c:order val="2"/>
          <c:tx>
            <c:strRef>
              <c:f>IBI!$G$7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IBI!$C$9:$C$20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IBI!$G$9:$G$20</c:f>
              <c:numCache>
                <c:formatCode>#,##0</c:formatCode>
                <c:ptCount val="12"/>
                <c:pt idx="0">
                  <c:v>30</c:v>
                </c:pt>
                <c:pt idx="1">
                  <c:v>64</c:v>
                </c:pt>
                <c:pt idx="2">
                  <c:v>57</c:v>
                </c:pt>
                <c:pt idx="3">
                  <c:v>70</c:v>
                </c:pt>
                <c:pt idx="4">
                  <c:v>60</c:v>
                </c:pt>
                <c:pt idx="5">
                  <c:v>42</c:v>
                </c:pt>
                <c:pt idx="6">
                  <c:v>44</c:v>
                </c:pt>
                <c:pt idx="7">
                  <c:v>51</c:v>
                </c:pt>
                <c:pt idx="8">
                  <c:v>34</c:v>
                </c:pt>
                <c:pt idx="9">
                  <c:v>63</c:v>
                </c:pt>
                <c:pt idx="10">
                  <c:v>52</c:v>
                </c:pt>
                <c:pt idx="11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E-454E-97A9-CC961D3D6D27}"/>
            </c:ext>
          </c:extLst>
        </c:ser>
        <c:ser>
          <c:idx val="5"/>
          <c:order val="3"/>
          <c:tx>
            <c:strRef>
              <c:f>IBI!$I$7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IBI!$C$9:$C$20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IBI!$I$9:$I$20</c:f>
              <c:numCache>
                <c:formatCode>#,##0</c:formatCode>
                <c:ptCount val="12"/>
                <c:pt idx="0">
                  <c:v>41</c:v>
                </c:pt>
                <c:pt idx="1">
                  <c:v>93</c:v>
                </c:pt>
                <c:pt idx="2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8E-454E-97A9-CC961D3D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254572509145013E-2"/>
          <c:y val="0.90363078011924824"/>
          <c:w val="0.50830842995019321"/>
          <c:h val="6.284958346908797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IBIs realizados </a:t>
            </a:r>
          </a:p>
        </c:rich>
      </c:tx>
      <c:layout>
        <c:manualLayout>
          <c:xMode val="edge"/>
          <c:yMode val="edge"/>
          <c:x val="0.31983335416406283"/>
          <c:y val="4.0414762969443629E-2"/>
        </c:manualLayout>
      </c:layout>
      <c:overlay val="0"/>
      <c:spPr>
        <a:solidFill>
          <a:srgbClr val="CCE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2086648083718192E-2"/>
          <c:y val="0.16994813986053353"/>
          <c:w val="0.86679332234633466"/>
          <c:h val="0.58510284069719165"/>
        </c:manualLayout>
      </c:layout>
      <c:lineChart>
        <c:grouping val="standard"/>
        <c:varyColors val="0"/>
        <c:ser>
          <c:idx val="0"/>
          <c:order val="0"/>
          <c:tx>
            <c:strRef>
              <c:f>IBI!$D$55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IBI!$C$57:$C$68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IBI!$D$57:$D$68</c:f>
              <c:numCache>
                <c:formatCode>General</c:formatCode>
                <c:ptCount val="12"/>
                <c:pt idx="0">
                  <c:v>72</c:v>
                </c:pt>
                <c:pt idx="1">
                  <c:v>85</c:v>
                </c:pt>
                <c:pt idx="2">
                  <c:v>89</c:v>
                </c:pt>
                <c:pt idx="3">
                  <c:v>48</c:v>
                </c:pt>
                <c:pt idx="4">
                  <c:v>68</c:v>
                </c:pt>
                <c:pt idx="5">
                  <c:v>59</c:v>
                </c:pt>
                <c:pt idx="6">
                  <c:v>90</c:v>
                </c:pt>
                <c:pt idx="7">
                  <c:v>58</c:v>
                </c:pt>
                <c:pt idx="8">
                  <c:v>82</c:v>
                </c:pt>
                <c:pt idx="9">
                  <c:v>80</c:v>
                </c:pt>
                <c:pt idx="10">
                  <c:v>85</c:v>
                </c:pt>
                <c:pt idx="1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2-48E1-ACCC-43A648D17B9F}"/>
            </c:ext>
          </c:extLst>
        </c:ser>
        <c:ser>
          <c:idx val="1"/>
          <c:order val="1"/>
          <c:tx>
            <c:strRef>
              <c:f>IBI!$E$55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IBI!$C$57:$C$68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IBI!$E$57:$E$68</c:f>
              <c:numCache>
                <c:formatCode>General</c:formatCode>
                <c:ptCount val="12"/>
                <c:pt idx="0">
                  <c:v>53</c:v>
                </c:pt>
                <c:pt idx="1">
                  <c:v>64</c:v>
                </c:pt>
                <c:pt idx="2">
                  <c:v>90</c:v>
                </c:pt>
                <c:pt idx="3">
                  <c:v>51</c:v>
                </c:pt>
                <c:pt idx="4">
                  <c:v>52</c:v>
                </c:pt>
                <c:pt idx="5">
                  <c:v>72</c:v>
                </c:pt>
                <c:pt idx="6">
                  <c:v>81</c:v>
                </c:pt>
                <c:pt idx="7">
                  <c:v>46</c:v>
                </c:pt>
                <c:pt idx="8">
                  <c:v>61</c:v>
                </c:pt>
                <c:pt idx="9">
                  <c:v>68</c:v>
                </c:pt>
                <c:pt idx="10">
                  <c:v>45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2-48E1-ACCC-43A648D17B9F}"/>
            </c:ext>
          </c:extLst>
        </c:ser>
        <c:ser>
          <c:idx val="5"/>
          <c:order val="3"/>
          <c:tx>
            <c:strRef>
              <c:f>IBI!$G$55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IBI!$C$57:$C$68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IBI!$G$57:$G$68</c:f>
              <c:numCache>
                <c:formatCode>General</c:formatCode>
                <c:ptCount val="12"/>
                <c:pt idx="0">
                  <c:v>53</c:v>
                </c:pt>
                <c:pt idx="1">
                  <c:v>51</c:v>
                </c:pt>
                <c:pt idx="2">
                  <c:v>42</c:v>
                </c:pt>
                <c:pt idx="3">
                  <c:v>70</c:v>
                </c:pt>
                <c:pt idx="4">
                  <c:v>57</c:v>
                </c:pt>
                <c:pt idx="5">
                  <c:v>50</c:v>
                </c:pt>
                <c:pt idx="6">
                  <c:v>58</c:v>
                </c:pt>
                <c:pt idx="7">
                  <c:v>45</c:v>
                </c:pt>
                <c:pt idx="8">
                  <c:v>48</c:v>
                </c:pt>
                <c:pt idx="9">
                  <c:v>59</c:v>
                </c:pt>
                <c:pt idx="10">
                  <c:v>49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F2-48E1-ACCC-43A648D17B9F}"/>
            </c:ext>
          </c:extLst>
        </c:ser>
        <c:ser>
          <c:idx val="4"/>
          <c:order val="5"/>
          <c:tx>
            <c:strRef>
              <c:f>IBI!$I$55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IBI!$C$57:$C$68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IBI!$I$57:$I$68</c:f>
              <c:numCache>
                <c:formatCode>General</c:formatCode>
                <c:ptCount val="12"/>
                <c:pt idx="0">
                  <c:v>50</c:v>
                </c:pt>
                <c:pt idx="1">
                  <c:v>80</c:v>
                </c:pt>
                <c:pt idx="2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0-42FB-B822-015FE02F2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64208"/>
        <c:axId val="436865520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IBI!$F$55:$F$56</c15:sqref>
                        </c15:formulaRef>
                      </c:ext>
                    </c:extLst>
                    <c:strCache>
                      <c:ptCount val="2"/>
                      <c:pt idx="0">
                        <c:v>2023</c:v>
                      </c:pt>
                      <c:pt idx="1">
                        <c:v>% Mensual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9525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IBI!$C$57:$C$68</c15:sqref>
                        </c15:formulaRef>
                      </c:ext>
                    </c:extLst>
                    <c:strCache>
                      <c:ptCount val="12"/>
                      <c:pt idx="0">
                        <c:v> Enero</c:v>
                      </c:pt>
                      <c:pt idx="1">
                        <c:v> Febrero</c:v>
                      </c:pt>
                      <c:pt idx="2">
                        <c:v> Marzo</c:v>
                      </c:pt>
                      <c:pt idx="3">
                        <c:v> Abril</c:v>
                      </c:pt>
                      <c:pt idx="4">
                        <c:v> Mayo</c:v>
                      </c:pt>
                      <c:pt idx="5">
                        <c:v> Junio</c:v>
                      </c:pt>
                      <c:pt idx="6">
                        <c:v> Julio</c:v>
                      </c:pt>
                      <c:pt idx="7">
                        <c:v> Agosto</c:v>
                      </c:pt>
                      <c:pt idx="8">
                        <c:v> Septiembre</c:v>
                      </c:pt>
                      <c:pt idx="9">
                        <c:v> Octubre</c:v>
                      </c:pt>
                      <c:pt idx="10">
                        <c:v> Noviembre</c:v>
                      </c:pt>
                      <c:pt idx="11">
                        <c:v> 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IBI!$F$57:$F$68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-0.26388888888888884</c:v>
                      </c:pt>
                      <c:pt idx="1">
                        <c:v>-0.24705882352941178</c:v>
                      </c:pt>
                      <c:pt idx="2">
                        <c:v>1.1235955056179803E-2</c:v>
                      </c:pt>
                      <c:pt idx="3">
                        <c:v>6.25E-2</c:v>
                      </c:pt>
                      <c:pt idx="4">
                        <c:v>-0.23529411764705888</c:v>
                      </c:pt>
                      <c:pt idx="5">
                        <c:v>0.22033898305084754</c:v>
                      </c:pt>
                      <c:pt idx="6">
                        <c:v>-9.9999999999999978E-2</c:v>
                      </c:pt>
                      <c:pt idx="7">
                        <c:v>-0.2068965517241379</c:v>
                      </c:pt>
                      <c:pt idx="8">
                        <c:v>-0.25609756097560976</c:v>
                      </c:pt>
                      <c:pt idx="9">
                        <c:v>-0.15000000000000002</c:v>
                      </c:pt>
                      <c:pt idx="10">
                        <c:v>-0.47058823529411764</c:v>
                      </c:pt>
                      <c:pt idx="11">
                        <c:v>-0.38028169014084512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2F2-48E1-ACCC-43A648D17B9F}"/>
                  </c:ext>
                </c:extLst>
              </c15:ser>
            </c15:filteredLineSeries>
            <c15:filteredLine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IBI!$H$55:$H$56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Mensual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IBI!$C$57:$C$68</c15:sqref>
                        </c15:formulaRef>
                      </c:ext>
                    </c:extLst>
                    <c:strCache>
                      <c:ptCount val="12"/>
                      <c:pt idx="0">
                        <c:v> Enero</c:v>
                      </c:pt>
                      <c:pt idx="1">
                        <c:v> Febrero</c:v>
                      </c:pt>
                      <c:pt idx="2">
                        <c:v> Marzo</c:v>
                      </c:pt>
                      <c:pt idx="3">
                        <c:v> Abril</c:v>
                      </c:pt>
                      <c:pt idx="4">
                        <c:v> Mayo</c:v>
                      </c:pt>
                      <c:pt idx="5">
                        <c:v> Junio</c:v>
                      </c:pt>
                      <c:pt idx="6">
                        <c:v> Julio</c:v>
                      </c:pt>
                      <c:pt idx="7">
                        <c:v> Agosto</c:v>
                      </c:pt>
                      <c:pt idx="8">
                        <c:v> Septiembre</c:v>
                      </c:pt>
                      <c:pt idx="9">
                        <c:v> Octubre</c:v>
                      </c:pt>
                      <c:pt idx="10">
                        <c:v> Noviembre</c:v>
                      </c:pt>
                      <c:pt idx="11">
                        <c:v> 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IBI!$H$57:$H$68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</c:v>
                      </c:pt>
                      <c:pt idx="1">
                        <c:v>-0.203125</c:v>
                      </c:pt>
                      <c:pt idx="2">
                        <c:v>-0.53333333333333333</c:v>
                      </c:pt>
                      <c:pt idx="3">
                        <c:v>0.37254901960784315</c:v>
                      </c:pt>
                      <c:pt idx="4">
                        <c:v>9.6153846153846256E-2</c:v>
                      </c:pt>
                      <c:pt idx="5">
                        <c:v>-0.30555555555555558</c:v>
                      </c:pt>
                      <c:pt idx="6">
                        <c:v>-0.28395061728395066</c:v>
                      </c:pt>
                      <c:pt idx="7">
                        <c:v>-2.1739130434782594E-2</c:v>
                      </c:pt>
                      <c:pt idx="8">
                        <c:v>-0.21311475409836067</c:v>
                      </c:pt>
                      <c:pt idx="9">
                        <c:v>-0.13235294117647056</c:v>
                      </c:pt>
                      <c:pt idx="10">
                        <c:v>8.8888888888888795E-2</c:v>
                      </c:pt>
                      <c:pt idx="11">
                        <c:v>0.20454545454545459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3E0-42FB-B822-015FE02F267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IBI!$J$55:$J$56</c15:sqref>
                        </c15:formulaRef>
                      </c:ext>
                    </c:extLst>
                    <c:strCache>
                      <c:ptCount val="2"/>
                      <c:pt idx="0">
                        <c:v>2025*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IBI!$C$57:$C$68</c15:sqref>
                        </c15:formulaRef>
                      </c:ext>
                    </c:extLst>
                    <c:strCache>
                      <c:ptCount val="12"/>
                      <c:pt idx="0">
                        <c:v> Enero</c:v>
                      </c:pt>
                      <c:pt idx="1">
                        <c:v> Febrero</c:v>
                      </c:pt>
                      <c:pt idx="2">
                        <c:v> Marzo</c:v>
                      </c:pt>
                      <c:pt idx="3">
                        <c:v> Abril</c:v>
                      </c:pt>
                      <c:pt idx="4">
                        <c:v> Mayo</c:v>
                      </c:pt>
                      <c:pt idx="5">
                        <c:v> Junio</c:v>
                      </c:pt>
                      <c:pt idx="6">
                        <c:v> Julio</c:v>
                      </c:pt>
                      <c:pt idx="7">
                        <c:v> Agosto</c:v>
                      </c:pt>
                      <c:pt idx="8">
                        <c:v> Septiembre</c:v>
                      </c:pt>
                      <c:pt idx="9">
                        <c:v> Octubre</c:v>
                      </c:pt>
                      <c:pt idx="10">
                        <c:v> Noviembre</c:v>
                      </c:pt>
                      <c:pt idx="11">
                        <c:v> 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IBI!$J$57:$J$68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-5.6603773584905648E-2</c:v>
                      </c:pt>
                      <c:pt idx="1">
                        <c:v>0.56862745098039214</c:v>
                      </c:pt>
                      <c:pt idx="2">
                        <c:v>0.54761904761904767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3E0-42FB-B822-015FE02F2670}"/>
                  </c:ext>
                </c:extLst>
              </c15:ser>
            </c15:filteredLineSeries>
          </c:ext>
        </c:extLst>
      </c:lineChart>
      <c:catAx>
        <c:axId val="43686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865520"/>
        <c:crosses val="autoZero"/>
        <c:auto val="1"/>
        <c:lblAlgn val="ctr"/>
        <c:lblOffset val="100"/>
        <c:noMultiLvlLbl val="0"/>
      </c:catAx>
      <c:valAx>
        <c:axId val="43686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8642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727000897039771E-2"/>
          <c:y val="0.90393166001702885"/>
          <c:w val="0.54842675297998822"/>
          <c:h val="6.0322138016930198E-2"/>
        </c:manualLayout>
      </c:layout>
      <c:overlay val="0"/>
      <c:spPr>
        <a:noFill/>
        <a:ln>
          <a:solidFill>
            <a:srgbClr val="00B0F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8"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3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DEL Nº DE SOLICITUDES DE ITP</a:t>
            </a:r>
          </a:p>
        </c:rich>
      </c:tx>
      <c:layout>
        <c:manualLayout>
          <c:xMode val="edge"/>
          <c:yMode val="edge"/>
          <c:x val="0.14146457912248903"/>
          <c:y val="3.17243860062286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300975819749976E-2"/>
          <c:y val="0.13528300982946523"/>
          <c:w val="0.90767108775681737"/>
          <c:h val="0.61986615037615989"/>
        </c:manualLayout>
      </c:layout>
      <c:lineChart>
        <c:grouping val="standard"/>
        <c:varyColors val="0"/>
        <c:ser>
          <c:idx val="0"/>
          <c:order val="0"/>
          <c:tx>
            <c:strRef>
              <c:f>ITP!$C$7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ITP!$B$9:$B$20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ITP!$C$9:$C$20</c:f>
              <c:numCache>
                <c:formatCode>#,##0</c:formatCode>
                <c:ptCount val="12"/>
                <c:pt idx="0">
                  <c:v>17</c:v>
                </c:pt>
                <c:pt idx="1">
                  <c:v>30</c:v>
                </c:pt>
                <c:pt idx="2">
                  <c:v>52</c:v>
                </c:pt>
                <c:pt idx="3">
                  <c:v>35</c:v>
                </c:pt>
                <c:pt idx="4">
                  <c:v>37</c:v>
                </c:pt>
                <c:pt idx="5">
                  <c:v>41</c:v>
                </c:pt>
                <c:pt idx="6">
                  <c:v>37</c:v>
                </c:pt>
                <c:pt idx="7">
                  <c:v>23</c:v>
                </c:pt>
                <c:pt idx="8">
                  <c:v>39</c:v>
                </c:pt>
                <c:pt idx="9">
                  <c:v>19</c:v>
                </c:pt>
                <c:pt idx="10">
                  <c:v>31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8-47DA-B4C5-5A216B76DBD0}"/>
            </c:ext>
          </c:extLst>
        </c:ser>
        <c:ser>
          <c:idx val="1"/>
          <c:order val="1"/>
          <c:tx>
            <c:strRef>
              <c:f>ITP!$D$7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ITP!$B$9:$B$20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ITP!$D$9:$D$20</c:f>
              <c:numCache>
                <c:formatCode>#,##0</c:formatCode>
                <c:ptCount val="12"/>
                <c:pt idx="0">
                  <c:v>19</c:v>
                </c:pt>
                <c:pt idx="1">
                  <c:v>24</c:v>
                </c:pt>
                <c:pt idx="2">
                  <c:v>46</c:v>
                </c:pt>
                <c:pt idx="3">
                  <c:v>43</c:v>
                </c:pt>
                <c:pt idx="4">
                  <c:v>45</c:v>
                </c:pt>
                <c:pt idx="5">
                  <c:v>34</c:v>
                </c:pt>
                <c:pt idx="6">
                  <c:v>43</c:v>
                </c:pt>
                <c:pt idx="7">
                  <c:v>22</c:v>
                </c:pt>
                <c:pt idx="8">
                  <c:v>19</c:v>
                </c:pt>
                <c:pt idx="9">
                  <c:v>51</c:v>
                </c:pt>
                <c:pt idx="10">
                  <c:v>75</c:v>
                </c:pt>
                <c:pt idx="1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8-47DA-B4C5-5A216B76DBD0}"/>
            </c:ext>
          </c:extLst>
        </c:ser>
        <c:ser>
          <c:idx val="3"/>
          <c:order val="2"/>
          <c:tx>
            <c:strRef>
              <c:f>ITP!$F$7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ITP!$B$9:$B$20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ITP!$F$9:$F$20</c:f>
              <c:numCache>
                <c:formatCode>#,##0</c:formatCode>
                <c:ptCount val="12"/>
                <c:pt idx="0">
                  <c:v>29</c:v>
                </c:pt>
                <c:pt idx="1">
                  <c:v>39</c:v>
                </c:pt>
                <c:pt idx="2">
                  <c:v>47</c:v>
                </c:pt>
                <c:pt idx="3">
                  <c:v>45</c:v>
                </c:pt>
                <c:pt idx="4">
                  <c:v>34</c:v>
                </c:pt>
                <c:pt idx="5">
                  <c:v>24</c:v>
                </c:pt>
                <c:pt idx="6">
                  <c:v>34</c:v>
                </c:pt>
                <c:pt idx="7">
                  <c:v>13</c:v>
                </c:pt>
                <c:pt idx="8">
                  <c:v>27</c:v>
                </c:pt>
                <c:pt idx="9">
                  <c:v>28</c:v>
                </c:pt>
                <c:pt idx="10">
                  <c:v>25</c:v>
                </c:pt>
                <c:pt idx="1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8-47DA-B4C5-5A216B76DBD0}"/>
            </c:ext>
          </c:extLst>
        </c:ser>
        <c:ser>
          <c:idx val="5"/>
          <c:order val="3"/>
          <c:tx>
            <c:strRef>
              <c:f>ITP!$H$7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ITP!$B$9:$B$20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ITP!$H$9:$H$20</c:f>
              <c:numCache>
                <c:formatCode>#,##0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D8-47DA-B4C5-5A216B76D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136784"/>
        <c:axId val="498137112"/>
        <c:extLst/>
      </c:lineChart>
      <c:catAx>
        <c:axId val="49813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8137112"/>
        <c:crosses val="autoZero"/>
        <c:auto val="1"/>
        <c:lblAlgn val="ctr"/>
        <c:lblOffset val="100"/>
        <c:noMultiLvlLbl val="0"/>
      </c:catAx>
      <c:valAx>
        <c:axId val="498137112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8136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397352539817408E-2"/>
          <c:y val="0.90443169673042945"/>
          <c:w val="0.53110662602453318"/>
          <c:h val="6.2327306039653634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2025.xlsx]DATOS EXT!TablaDinámica3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EXT'!$G$3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EXT'!$F$4:$F$21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'DATOS EXT'!$G$4:$G$21</c:f>
              <c:numCache>
                <c:formatCode>#,##0</c:formatCode>
                <c:ptCount val="17"/>
                <c:pt idx="0">
                  <c:v>16255</c:v>
                </c:pt>
                <c:pt idx="1">
                  <c:v>16937</c:v>
                </c:pt>
                <c:pt idx="2">
                  <c:v>18488</c:v>
                </c:pt>
                <c:pt idx="3">
                  <c:v>18840</c:v>
                </c:pt>
                <c:pt idx="4">
                  <c:v>18717</c:v>
                </c:pt>
                <c:pt idx="5">
                  <c:v>17405</c:v>
                </c:pt>
                <c:pt idx="6">
                  <c:v>18973</c:v>
                </c:pt>
                <c:pt idx="7">
                  <c:v>22675</c:v>
                </c:pt>
                <c:pt idx="8">
                  <c:v>25953</c:v>
                </c:pt>
                <c:pt idx="9">
                  <c:v>26933</c:v>
                </c:pt>
                <c:pt idx="10">
                  <c:v>30691</c:v>
                </c:pt>
                <c:pt idx="11">
                  <c:v>28270</c:v>
                </c:pt>
                <c:pt idx="12">
                  <c:v>25327</c:v>
                </c:pt>
                <c:pt idx="13">
                  <c:v>18611</c:v>
                </c:pt>
                <c:pt idx="14">
                  <c:v>21085</c:v>
                </c:pt>
                <c:pt idx="15">
                  <c:v>23773</c:v>
                </c:pt>
                <c:pt idx="16">
                  <c:v>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D-4CCE-8B3E-B548767F68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2581512"/>
        <c:axId val="392574624"/>
      </c:barChart>
      <c:catAx>
        <c:axId val="39258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92574624"/>
        <c:crosses val="autoZero"/>
        <c:auto val="1"/>
        <c:lblAlgn val="ctr"/>
        <c:lblOffset val="100"/>
        <c:noMultiLvlLbl val="0"/>
      </c:catAx>
      <c:valAx>
        <c:axId val="392574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2581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4D5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Evolución de ITPs realizados</a:t>
            </a:r>
          </a:p>
        </c:rich>
      </c:tx>
      <c:overlay val="0"/>
      <c:spPr>
        <a:solidFill>
          <a:srgbClr val="CCE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346368220826333E-2"/>
          <c:y val="0.12791004052317767"/>
          <c:w val="0.90793453065557816"/>
          <c:h val="0.60171335042980623"/>
        </c:manualLayout>
      </c:layout>
      <c:lineChart>
        <c:grouping val="standard"/>
        <c:varyColors val="0"/>
        <c:ser>
          <c:idx val="0"/>
          <c:order val="0"/>
          <c:tx>
            <c:strRef>
              <c:f>ITP!$C$55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ITP!$B$57:$B$68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ITP!$C$57:$C$68</c:f>
              <c:numCache>
                <c:formatCode>#,##0</c:formatCode>
                <c:ptCount val="12"/>
                <c:pt idx="0">
                  <c:v>21</c:v>
                </c:pt>
                <c:pt idx="1">
                  <c:v>32</c:v>
                </c:pt>
                <c:pt idx="2">
                  <c:v>46</c:v>
                </c:pt>
                <c:pt idx="3">
                  <c:v>35</c:v>
                </c:pt>
                <c:pt idx="4">
                  <c:v>37</c:v>
                </c:pt>
                <c:pt idx="5">
                  <c:v>41</c:v>
                </c:pt>
                <c:pt idx="6">
                  <c:v>30</c:v>
                </c:pt>
                <c:pt idx="7">
                  <c:v>17</c:v>
                </c:pt>
                <c:pt idx="8">
                  <c:v>38</c:v>
                </c:pt>
                <c:pt idx="9">
                  <c:v>39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D-4417-A439-9FEEE8A0E18F}"/>
            </c:ext>
          </c:extLst>
        </c:ser>
        <c:ser>
          <c:idx val="1"/>
          <c:order val="1"/>
          <c:tx>
            <c:strRef>
              <c:f>ITP!$D$55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ITP!$B$57:$B$68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ITP!$D$57:$D$68</c:f>
              <c:numCache>
                <c:formatCode>#,##0</c:formatCode>
                <c:ptCount val="12"/>
                <c:pt idx="0">
                  <c:v>15</c:v>
                </c:pt>
                <c:pt idx="1">
                  <c:v>30</c:v>
                </c:pt>
                <c:pt idx="2">
                  <c:v>30</c:v>
                </c:pt>
                <c:pt idx="3">
                  <c:v>34</c:v>
                </c:pt>
                <c:pt idx="4">
                  <c:v>41</c:v>
                </c:pt>
                <c:pt idx="5">
                  <c:v>47</c:v>
                </c:pt>
                <c:pt idx="6">
                  <c:v>37</c:v>
                </c:pt>
                <c:pt idx="7">
                  <c:v>24</c:v>
                </c:pt>
                <c:pt idx="8">
                  <c:v>32</c:v>
                </c:pt>
                <c:pt idx="9">
                  <c:v>26</c:v>
                </c:pt>
                <c:pt idx="10">
                  <c:v>46</c:v>
                </c:pt>
                <c:pt idx="1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D-4417-A439-9FEEE8A0E18F}"/>
            </c:ext>
          </c:extLst>
        </c:ser>
        <c:ser>
          <c:idx val="3"/>
          <c:order val="3"/>
          <c:tx>
            <c:strRef>
              <c:f>ITP!$F$55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ITP!$B$57:$B$68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ITP!$F$57:$F$68</c:f>
              <c:numCache>
                <c:formatCode>#,##0</c:formatCode>
                <c:ptCount val="12"/>
                <c:pt idx="0">
                  <c:v>16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37</c:v>
                </c:pt>
                <c:pt idx="6">
                  <c:v>33</c:v>
                </c:pt>
                <c:pt idx="7">
                  <c:v>23</c:v>
                </c:pt>
                <c:pt idx="8">
                  <c:v>23</c:v>
                </c:pt>
                <c:pt idx="9">
                  <c:v>21</c:v>
                </c:pt>
                <c:pt idx="10">
                  <c:v>34</c:v>
                </c:pt>
                <c:pt idx="1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D-4417-A439-9FEEE8A0E18F}"/>
            </c:ext>
          </c:extLst>
        </c:ser>
        <c:ser>
          <c:idx val="5"/>
          <c:order val="5"/>
          <c:tx>
            <c:strRef>
              <c:f>ITP!$H$55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ITP!$B$57:$B$68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ITP!$H$57:$H$68</c:f>
              <c:numCache>
                <c:formatCode>#,##0</c:formatCode>
                <c:ptCount val="12"/>
                <c:pt idx="0">
                  <c:v>25</c:v>
                </c:pt>
                <c:pt idx="1">
                  <c:v>22</c:v>
                </c:pt>
                <c:pt idx="2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5D-4417-A439-9FEEE8A0E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829384"/>
        <c:axId val="32782971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ITP!$E$55:$E$56</c15:sqref>
                        </c15:formulaRef>
                      </c:ext>
                    </c:extLst>
                    <c:strCache>
                      <c:ptCount val="2"/>
                      <c:pt idx="0">
                        <c:v>2023</c:v>
                      </c:pt>
                      <c:pt idx="1">
                        <c:v>% Mensual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ITP!$B$57:$B$68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ITP!$E$57:$E$68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-0.2857142857142857</c:v>
                      </c:pt>
                      <c:pt idx="1">
                        <c:v>-6.25E-2</c:v>
                      </c:pt>
                      <c:pt idx="2">
                        <c:v>-0.34782608695652173</c:v>
                      </c:pt>
                      <c:pt idx="3">
                        <c:v>-2.8571428571428581E-2</c:v>
                      </c:pt>
                      <c:pt idx="4">
                        <c:v>0.10810810810810811</c:v>
                      </c:pt>
                      <c:pt idx="5">
                        <c:v>0.14634146341463405</c:v>
                      </c:pt>
                      <c:pt idx="6">
                        <c:v>0.23333333333333339</c:v>
                      </c:pt>
                      <c:pt idx="7">
                        <c:v>0.41176470588235303</c:v>
                      </c:pt>
                      <c:pt idx="8">
                        <c:v>-0.15789473684210531</c:v>
                      </c:pt>
                      <c:pt idx="9">
                        <c:v>-0.33333333333333337</c:v>
                      </c:pt>
                      <c:pt idx="10">
                        <c:v>0.84000000000000008</c:v>
                      </c:pt>
                      <c:pt idx="11">
                        <c:v>1.6800000000000002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945D-4417-A439-9FEEE8A0E18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ITP!$G$55:$G$56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Mensual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ITP!$B$57:$B$68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ITP!$G$57:$G$68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6.6666666666666652E-2</c:v>
                      </c:pt>
                      <c:pt idx="1">
                        <c:v>0.19999999999999996</c:v>
                      </c:pt>
                      <c:pt idx="2">
                        <c:v>0.23333333333333339</c:v>
                      </c:pt>
                      <c:pt idx="3">
                        <c:v>0.11764705882352944</c:v>
                      </c:pt>
                      <c:pt idx="4">
                        <c:v>-4.8780487804878092E-2</c:v>
                      </c:pt>
                      <c:pt idx="5">
                        <c:v>-0.21276595744680848</c:v>
                      </c:pt>
                      <c:pt idx="6">
                        <c:v>-0.10810810810810811</c:v>
                      </c:pt>
                      <c:pt idx="7">
                        <c:v>-4.166666666666663E-2</c:v>
                      </c:pt>
                      <c:pt idx="8">
                        <c:v>-0.28125</c:v>
                      </c:pt>
                      <c:pt idx="9">
                        <c:v>-0.19230769230769229</c:v>
                      </c:pt>
                      <c:pt idx="10">
                        <c:v>-0.26086956521739135</c:v>
                      </c:pt>
                      <c:pt idx="11">
                        <c:v>-0.68656716417910446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45D-4417-A439-9FEEE8A0E18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ITP!$I$55:$I$56</c15:sqref>
                        </c15:formulaRef>
                      </c:ext>
                    </c:extLst>
                    <c:strCache>
                      <c:ptCount val="2"/>
                      <c:pt idx="0">
                        <c:v>2025*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ITP!$B$57:$B$68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ITP!$I$57:$I$68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0.5625</c:v>
                      </c:pt>
                      <c:pt idx="1">
                        <c:v>-0.38888888888888884</c:v>
                      </c:pt>
                      <c:pt idx="2">
                        <c:v>-0.13513513513513509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45D-4417-A439-9FEEE8A0E18F}"/>
                  </c:ext>
                </c:extLst>
              </c15:ser>
            </c15:filteredLineSeries>
          </c:ext>
        </c:extLst>
      </c:lineChart>
      <c:catAx>
        <c:axId val="32782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829712"/>
        <c:crosses val="autoZero"/>
        <c:auto val="1"/>
        <c:lblAlgn val="ctr"/>
        <c:lblOffset val="100"/>
        <c:noMultiLvlLbl val="0"/>
      </c:catAx>
      <c:valAx>
        <c:axId val="32782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8293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861713850654161E-2"/>
          <c:y val="0.89296663744872085"/>
          <c:w val="0.49698483300274499"/>
          <c:h val="6.0934202708902076E-2"/>
        </c:manualLayout>
      </c:layout>
      <c:overlay val="0"/>
      <c:spPr>
        <a:noFill/>
        <a:ln>
          <a:solidFill>
            <a:schemeClr val="accent1">
              <a:lumMod val="60000"/>
              <a:lumOff val="4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SOLICITUDES DE PCT PRESENTADAS 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LA OEPM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434172517603575"/>
          <c:y val="2.1638929482845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314635718891032E-2"/>
          <c:y val="0.15462851077133363"/>
          <c:w val="0.90247064378074593"/>
          <c:h val="0.59348470637846173"/>
        </c:manualLayout>
      </c:layout>
      <c:lineChart>
        <c:grouping val="standard"/>
        <c:varyColors val="0"/>
        <c:ser>
          <c:idx val="0"/>
          <c:order val="0"/>
          <c:tx>
            <c:strRef>
              <c:f>'PCT-EPO'!$D$7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'PCT-EPO'!$C$9:$C$20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'PCT-EPO'!$D$9:$D$20</c:f>
              <c:numCache>
                <c:formatCode>#,##0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97</c:v>
                </c:pt>
                <c:pt idx="3">
                  <c:v>75</c:v>
                </c:pt>
                <c:pt idx="4">
                  <c:v>72</c:v>
                </c:pt>
                <c:pt idx="5">
                  <c:v>87</c:v>
                </c:pt>
                <c:pt idx="6">
                  <c:v>92</c:v>
                </c:pt>
                <c:pt idx="7">
                  <c:v>40</c:v>
                </c:pt>
                <c:pt idx="8">
                  <c:v>83</c:v>
                </c:pt>
                <c:pt idx="9">
                  <c:v>87</c:v>
                </c:pt>
                <c:pt idx="10">
                  <c:v>74</c:v>
                </c:pt>
                <c:pt idx="1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9-4374-8386-1603BB6FFDE6}"/>
            </c:ext>
          </c:extLst>
        </c:ser>
        <c:ser>
          <c:idx val="1"/>
          <c:order val="1"/>
          <c:tx>
            <c:strRef>
              <c:f>'PCT-EPO'!$E$7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'PCT-EPO'!$C$9:$C$20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'PCT-EPO'!$E$9:$E$20</c:f>
              <c:numCache>
                <c:formatCode>General</c:formatCode>
                <c:ptCount val="12"/>
                <c:pt idx="0">
                  <c:v>49</c:v>
                </c:pt>
                <c:pt idx="1">
                  <c:v>69</c:v>
                </c:pt>
                <c:pt idx="2">
                  <c:v>101</c:v>
                </c:pt>
                <c:pt idx="3">
                  <c:v>66</c:v>
                </c:pt>
                <c:pt idx="4">
                  <c:v>89</c:v>
                </c:pt>
                <c:pt idx="5">
                  <c:v>61</c:v>
                </c:pt>
                <c:pt idx="6">
                  <c:v>75</c:v>
                </c:pt>
                <c:pt idx="7">
                  <c:v>38</c:v>
                </c:pt>
                <c:pt idx="8">
                  <c:v>55</c:v>
                </c:pt>
                <c:pt idx="9">
                  <c:v>65</c:v>
                </c:pt>
                <c:pt idx="10">
                  <c:v>76</c:v>
                </c:pt>
                <c:pt idx="11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9-4374-8386-1603BB6FFDE6}"/>
            </c:ext>
          </c:extLst>
        </c:ser>
        <c:ser>
          <c:idx val="3"/>
          <c:order val="2"/>
          <c:tx>
            <c:strRef>
              <c:f>'PCT-EPO'!$G$7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'PCT-EPO'!$C$9:$C$20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'PCT-EPO'!$G$9:$G$20</c:f>
              <c:numCache>
                <c:formatCode>#,##0</c:formatCode>
                <c:ptCount val="12"/>
                <c:pt idx="0">
                  <c:v>52</c:v>
                </c:pt>
                <c:pt idx="1">
                  <c:v>70</c:v>
                </c:pt>
                <c:pt idx="2">
                  <c:v>80</c:v>
                </c:pt>
                <c:pt idx="3">
                  <c:v>69</c:v>
                </c:pt>
                <c:pt idx="4">
                  <c:v>75</c:v>
                </c:pt>
                <c:pt idx="5">
                  <c:v>74</c:v>
                </c:pt>
                <c:pt idx="6">
                  <c:v>75</c:v>
                </c:pt>
                <c:pt idx="7">
                  <c:v>37</c:v>
                </c:pt>
                <c:pt idx="8">
                  <c:v>71</c:v>
                </c:pt>
                <c:pt idx="9">
                  <c:v>86</c:v>
                </c:pt>
                <c:pt idx="10">
                  <c:v>79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9-4374-8386-1603BB6FFDE6}"/>
            </c:ext>
          </c:extLst>
        </c:ser>
        <c:ser>
          <c:idx val="5"/>
          <c:order val="3"/>
          <c:tx>
            <c:strRef>
              <c:f>'PCT-EPO'!$I$7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'PCT-EPO'!$C$9:$C$20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'PCT-EPO'!$I$9:$I$20</c:f>
              <c:numCache>
                <c:formatCode>#,##0</c:formatCode>
                <c:ptCount val="12"/>
                <c:pt idx="0">
                  <c:v>49</c:v>
                </c:pt>
                <c:pt idx="1">
                  <c:v>58</c:v>
                </c:pt>
                <c:pt idx="2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59-4374-8386-1603BB6FF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120475994659266E-2"/>
          <c:y val="0.8925835733634655"/>
          <c:w val="0.510219771851536"/>
          <c:h val="6.3022062360441652E-2"/>
        </c:manualLayout>
      </c:layout>
      <c:overlay val="0"/>
      <c:spPr>
        <a:noFill/>
        <a:ln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SOLICITUDES DE PATENTE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EUROPEA  PRESENTADAS EN LA OEPM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135468290991255"/>
          <c:y val="2.7132865113889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326500048228977E-2"/>
          <c:y val="0.15552602541374544"/>
          <c:w val="0.90534957586823384"/>
          <c:h val="0.59484722415038593"/>
        </c:manualLayout>
      </c:layout>
      <c:lineChart>
        <c:grouping val="standard"/>
        <c:varyColors val="0"/>
        <c:ser>
          <c:idx val="0"/>
          <c:order val="0"/>
          <c:tx>
            <c:strRef>
              <c:f>'PCT-EPO'!$D$55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'PCT-EPO'!$C$57:$C$68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'PCT-EPO'!$D$57:$D$68</c:f>
              <c:numCache>
                <c:formatCode>#,##0</c:formatCode>
                <c:ptCount val="12"/>
                <c:pt idx="0">
                  <c:v>82</c:v>
                </c:pt>
                <c:pt idx="1">
                  <c:v>93</c:v>
                </c:pt>
                <c:pt idx="2">
                  <c:v>141</c:v>
                </c:pt>
                <c:pt idx="3">
                  <c:v>107</c:v>
                </c:pt>
                <c:pt idx="4">
                  <c:v>107</c:v>
                </c:pt>
                <c:pt idx="5">
                  <c:v>97</c:v>
                </c:pt>
                <c:pt idx="6">
                  <c:v>117</c:v>
                </c:pt>
                <c:pt idx="7">
                  <c:v>72</c:v>
                </c:pt>
                <c:pt idx="8">
                  <c:v>104</c:v>
                </c:pt>
                <c:pt idx="9">
                  <c:v>132</c:v>
                </c:pt>
                <c:pt idx="10">
                  <c:v>110</c:v>
                </c:pt>
                <c:pt idx="11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1-43E2-A22C-F813BE01FAEB}"/>
            </c:ext>
          </c:extLst>
        </c:ser>
        <c:ser>
          <c:idx val="3"/>
          <c:order val="1"/>
          <c:tx>
            <c:strRef>
              <c:f>'PCT-EPO'!$E$55:$F$55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'PCT-EPO'!$C$57:$C$68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'PCT-EPO'!$E$57:$E$68</c:f>
              <c:numCache>
                <c:formatCode>General</c:formatCode>
                <c:ptCount val="12"/>
                <c:pt idx="0">
                  <c:v>83</c:v>
                </c:pt>
                <c:pt idx="1">
                  <c:v>101</c:v>
                </c:pt>
                <c:pt idx="2">
                  <c:v>135</c:v>
                </c:pt>
                <c:pt idx="3">
                  <c:v>88</c:v>
                </c:pt>
                <c:pt idx="4">
                  <c:v>121</c:v>
                </c:pt>
                <c:pt idx="5">
                  <c:v>152</c:v>
                </c:pt>
                <c:pt idx="6">
                  <c:v>123</c:v>
                </c:pt>
                <c:pt idx="7">
                  <c:v>87</c:v>
                </c:pt>
                <c:pt idx="8">
                  <c:v>109</c:v>
                </c:pt>
                <c:pt idx="9">
                  <c:v>109</c:v>
                </c:pt>
                <c:pt idx="10">
                  <c:v>126</c:v>
                </c:pt>
                <c:pt idx="11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1-43E2-A22C-F813BE01FAEB}"/>
            </c:ext>
          </c:extLst>
        </c:ser>
        <c:ser>
          <c:idx val="5"/>
          <c:order val="2"/>
          <c:tx>
            <c:strRef>
              <c:f>'PCT-EPO'!$G$55:$H$55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'PCT-EPO'!$C$57:$C$68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'PCT-EPO'!$G$57:$G$68</c:f>
              <c:numCache>
                <c:formatCode>#,##0</c:formatCode>
                <c:ptCount val="12"/>
                <c:pt idx="0">
                  <c:v>101</c:v>
                </c:pt>
                <c:pt idx="1">
                  <c:v>122</c:v>
                </c:pt>
                <c:pt idx="2">
                  <c:v>117</c:v>
                </c:pt>
                <c:pt idx="3">
                  <c:v>141</c:v>
                </c:pt>
                <c:pt idx="4">
                  <c:v>112</c:v>
                </c:pt>
                <c:pt idx="5">
                  <c:v>113</c:v>
                </c:pt>
                <c:pt idx="6">
                  <c:v>148</c:v>
                </c:pt>
                <c:pt idx="7">
                  <c:v>85</c:v>
                </c:pt>
                <c:pt idx="8">
                  <c:v>111</c:v>
                </c:pt>
                <c:pt idx="9">
                  <c:v>149</c:v>
                </c:pt>
                <c:pt idx="10">
                  <c:v>102</c:v>
                </c:pt>
                <c:pt idx="11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1-43E2-A22C-F813BE01FAEB}"/>
            </c:ext>
          </c:extLst>
        </c:ser>
        <c:ser>
          <c:idx val="1"/>
          <c:order val="3"/>
          <c:tx>
            <c:strRef>
              <c:f>'PCT-EPO'!$I$55:$J$55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'PCT-EPO'!$C$57:$C$68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'PCT-EPO'!$I$57:$I$68</c:f>
              <c:numCache>
                <c:formatCode>#,##0</c:formatCode>
                <c:ptCount val="12"/>
                <c:pt idx="0">
                  <c:v>70</c:v>
                </c:pt>
                <c:pt idx="1">
                  <c:v>119</c:v>
                </c:pt>
                <c:pt idx="2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31-43E2-A22C-F813BE01F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24629271437776E-2"/>
          <c:y val="0.90693049097872525"/>
          <c:w val="0.52836645902821144"/>
          <c:h val="6.0994543498612087E-2"/>
        </c:manualLayout>
      </c:layout>
      <c:overlay val="0"/>
      <c:spPr>
        <a:noFill/>
        <a:ln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3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Validaciones de Patentes Europeas presentadas en la OEPM</a:t>
            </a:r>
            <a:endParaRPr lang="es-ES" sz="13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rgbClr val="CCE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410280853139967E-2"/>
          <c:y val="0.16472091044593234"/>
          <c:w val="0.87662242410246716"/>
          <c:h val="0.56253275445791406"/>
        </c:manualLayout>
      </c:layout>
      <c:lineChart>
        <c:grouping val="standard"/>
        <c:varyColors val="0"/>
        <c:ser>
          <c:idx val="0"/>
          <c:order val="0"/>
          <c:tx>
            <c:strRef>
              <c:f>'EPO-Val'!$D$7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'EPO-Val'!$C$9:$C$20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'EPO-Val'!$D$9:$D$20</c:f>
              <c:numCache>
                <c:formatCode>#,##0</c:formatCode>
                <c:ptCount val="12"/>
                <c:pt idx="0">
                  <c:v>1650</c:v>
                </c:pt>
                <c:pt idx="1">
                  <c:v>1686</c:v>
                </c:pt>
                <c:pt idx="2">
                  <c:v>1765</c:v>
                </c:pt>
                <c:pt idx="3">
                  <c:v>1434</c:v>
                </c:pt>
                <c:pt idx="4">
                  <c:v>1723</c:v>
                </c:pt>
                <c:pt idx="5">
                  <c:v>1563</c:v>
                </c:pt>
                <c:pt idx="6">
                  <c:v>1456</c:v>
                </c:pt>
                <c:pt idx="7">
                  <c:v>1436</c:v>
                </c:pt>
                <c:pt idx="8">
                  <c:v>1467</c:v>
                </c:pt>
                <c:pt idx="9">
                  <c:v>1503</c:v>
                </c:pt>
                <c:pt idx="10">
                  <c:v>1533</c:v>
                </c:pt>
                <c:pt idx="11">
                  <c:v>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F-47AF-9D86-8C68F3069C0E}"/>
            </c:ext>
          </c:extLst>
        </c:ser>
        <c:ser>
          <c:idx val="1"/>
          <c:order val="1"/>
          <c:tx>
            <c:strRef>
              <c:f>'EPO-Val'!$E$7:$F$7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'EPO-Val'!$C$9:$C$20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'EPO-Val'!$E$9:$E$20</c:f>
              <c:numCache>
                <c:formatCode>#,##0</c:formatCode>
                <c:ptCount val="12"/>
                <c:pt idx="0">
                  <c:v>1330</c:v>
                </c:pt>
                <c:pt idx="1">
                  <c:v>1224</c:v>
                </c:pt>
                <c:pt idx="2">
                  <c:v>1301</c:v>
                </c:pt>
                <c:pt idx="3">
                  <c:v>1025</c:v>
                </c:pt>
                <c:pt idx="4">
                  <c:v>1210</c:v>
                </c:pt>
                <c:pt idx="5">
                  <c:v>1549</c:v>
                </c:pt>
                <c:pt idx="6">
                  <c:v>1869</c:v>
                </c:pt>
                <c:pt idx="7">
                  <c:v>1977</c:v>
                </c:pt>
                <c:pt idx="8">
                  <c:v>2408</c:v>
                </c:pt>
                <c:pt idx="9">
                  <c:v>2582</c:v>
                </c:pt>
                <c:pt idx="10">
                  <c:v>2561</c:v>
                </c:pt>
                <c:pt idx="11">
                  <c:v>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F-47AF-9D86-8C68F3069C0E}"/>
            </c:ext>
          </c:extLst>
        </c:ser>
        <c:ser>
          <c:idx val="3"/>
          <c:order val="2"/>
          <c:tx>
            <c:strRef>
              <c:f>'EPO-Val'!$G$7:$H$7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'EPO-Val'!$C$9:$C$20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'EPO-Val'!$G$9:$G$20</c:f>
              <c:numCache>
                <c:formatCode>#,##0</c:formatCode>
                <c:ptCount val="12"/>
                <c:pt idx="0">
                  <c:v>2331</c:v>
                </c:pt>
                <c:pt idx="1">
                  <c:v>2081</c:v>
                </c:pt>
                <c:pt idx="2">
                  <c:v>1800</c:v>
                </c:pt>
                <c:pt idx="3">
                  <c:v>1942</c:v>
                </c:pt>
                <c:pt idx="4">
                  <c:v>2045</c:v>
                </c:pt>
                <c:pt idx="5">
                  <c:v>1996</c:v>
                </c:pt>
                <c:pt idx="6">
                  <c:v>1959</c:v>
                </c:pt>
                <c:pt idx="7">
                  <c:v>1626</c:v>
                </c:pt>
                <c:pt idx="8">
                  <c:v>2045</c:v>
                </c:pt>
                <c:pt idx="9">
                  <c:v>2203</c:v>
                </c:pt>
                <c:pt idx="10">
                  <c:v>1887</c:v>
                </c:pt>
                <c:pt idx="11">
                  <c:v>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F-47AF-9D86-8C68F3069C0E}"/>
            </c:ext>
          </c:extLst>
        </c:ser>
        <c:ser>
          <c:idx val="5"/>
          <c:order val="3"/>
          <c:tx>
            <c:strRef>
              <c:f>'EPO-Val'!$I$7:$J$7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'EPO-Val'!$C$9:$C$20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'EPO-Val'!$I$9:$I$20</c:f>
              <c:numCache>
                <c:formatCode>#,##0</c:formatCode>
                <c:ptCount val="12"/>
                <c:pt idx="0">
                  <c:v>1931</c:v>
                </c:pt>
                <c:pt idx="1">
                  <c:v>1805</c:v>
                </c:pt>
                <c:pt idx="2">
                  <c:v>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4F-47AF-9D86-8C68F3069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83504"/>
        <c:axId val="513390720"/>
        <c:extLst/>
      </c:lineChart>
      <c:catAx>
        <c:axId val="51338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390720"/>
        <c:crosses val="autoZero"/>
        <c:auto val="1"/>
        <c:lblAlgn val="ctr"/>
        <c:lblOffset val="100"/>
        <c:noMultiLvlLbl val="0"/>
      </c:catAx>
      <c:valAx>
        <c:axId val="51339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383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14684748155188E-2"/>
          <c:y val="0.89139509712387732"/>
          <c:w val="0.52994786700659213"/>
          <c:h val="7.0829456915996722E-2"/>
        </c:manualLayout>
      </c:layout>
      <c:overlay val="0"/>
      <c:spPr>
        <a:noFill/>
        <a:ln>
          <a:solidFill>
            <a:srgbClr val="00B0F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3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Validaciones Publicadas de Patentes Europeas </a:t>
            </a:r>
            <a:endParaRPr lang="es-ES" sz="13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538566931548993"/>
          <c:y val="2.2046681162173759E-2"/>
        </c:manualLayout>
      </c:layout>
      <c:overlay val="0"/>
      <c:spPr>
        <a:solidFill>
          <a:srgbClr val="CCE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4102798266396698E-2"/>
          <c:y val="0.18035103154005191"/>
          <c:w val="0.87662242410246716"/>
          <c:h val="0.55821903546972818"/>
        </c:manualLayout>
      </c:layout>
      <c:lineChart>
        <c:grouping val="standard"/>
        <c:varyColors val="0"/>
        <c:ser>
          <c:idx val="0"/>
          <c:order val="0"/>
          <c:tx>
            <c:strRef>
              <c:f>'EPO-Val'!$D$55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'EPO-Val'!$C$57:$C$68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'EPO-Val'!$D$57:$D$68</c:f>
              <c:numCache>
                <c:formatCode>#,##0</c:formatCode>
                <c:ptCount val="12"/>
                <c:pt idx="0">
                  <c:v>1022</c:v>
                </c:pt>
                <c:pt idx="1">
                  <c:v>2456</c:v>
                </c:pt>
                <c:pt idx="2">
                  <c:v>4312</c:v>
                </c:pt>
                <c:pt idx="3">
                  <c:v>3457</c:v>
                </c:pt>
                <c:pt idx="4">
                  <c:v>3160</c:v>
                </c:pt>
                <c:pt idx="5">
                  <c:v>1524</c:v>
                </c:pt>
                <c:pt idx="6">
                  <c:v>920</c:v>
                </c:pt>
                <c:pt idx="7">
                  <c:v>623</c:v>
                </c:pt>
                <c:pt idx="8">
                  <c:v>1068</c:v>
                </c:pt>
                <c:pt idx="9">
                  <c:v>2245</c:v>
                </c:pt>
                <c:pt idx="10">
                  <c:v>2455</c:v>
                </c:pt>
                <c:pt idx="11">
                  <c:v>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C-47F9-85FC-D053EAC768F1}"/>
            </c:ext>
          </c:extLst>
        </c:ser>
        <c:ser>
          <c:idx val="1"/>
          <c:order val="1"/>
          <c:tx>
            <c:strRef>
              <c:f>'EPO-Val'!$E$55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'EPO-Val'!$C$57:$C$68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'EPO-Val'!$E$57:$E$68</c:f>
              <c:numCache>
                <c:formatCode>#,##0</c:formatCode>
                <c:ptCount val="12"/>
                <c:pt idx="0">
                  <c:v>672</c:v>
                </c:pt>
                <c:pt idx="1">
                  <c:v>937</c:v>
                </c:pt>
                <c:pt idx="2">
                  <c:v>1527</c:v>
                </c:pt>
                <c:pt idx="3">
                  <c:v>1390</c:v>
                </c:pt>
                <c:pt idx="4">
                  <c:v>1355</c:v>
                </c:pt>
                <c:pt idx="5">
                  <c:v>1442</c:v>
                </c:pt>
                <c:pt idx="6">
                  <c:v>907</c:v>
                </c:pt>
                <c:pt idx="7">
                  <c:v>521</c:v>
                </c:pt>
                <c:pt idx="8">
                  <c:v>922</c:v>
                </c:pt>
                <c:pt idx="9">
                  <c:v>2082</c:v>
                </c:pt>
                <c:pt idx="10">
                  <c:v>2123</c:v>
                </c:pt>
                <c:pt idx="11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C-47F9-85FC-D053EAC768F1}"/>
            </c:ext>
          </c:extLst>
        </c:ser>
        <c:ser>
          <c:idx val="3"/>
          <c:order val="2"/>
          <c:tx>
            <c:strRef>
              <c:f>'EPO-Val'!$G$55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'EPO-Val'!$C$57:$C$68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'EPO-Val'!$G$57:$G$68</c:f>
              <c:numCache>
                <c:formatCode>#,##0</c:formatCode>
                <c:ptCount val="12"/>
                <c:pt idx="0">
                  <c:v>458</c:v>
                </c:pt>
                <c:pt idx="1">
                  <c:v>1322</c:v>
                </c:pt>
                <c:pt idx="2">
                  <c:v>2617</c:v>
                </c:pt>
                <c:pt idx="3">
                  <c:v>3294</c:v>
                </c:pt>
                <c:pt idx="4">
                  <c:v>2697</c:v>
                </c:pt>
                <c:pt idx="5">
                  <c:v>3044</c:v>
                </c:pt>
                <c:pt idx="6">
                  <c:v>1151</c:v>
                </c:pt>
                <c:pt idx="7">
                  <c:v>720</c:v>
                </c:pt>
                <c:pt idx="8">
                  <c:v>1336</c:v>
                </c:pt>
                <c:pt idx="9">
                  <c:v>4045</c:v>
                </c:pt>
                <c:pt idx="10">
                  <c:v>4802</c:v>
                </c:pt>
                <c:pt idx="11">
                  <c:v>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EC-47F9-85FC-D053EAC768F1}"/>
            </c:ext>
          </c:extLst>
        </c:ser>
        <c:ser>
          <c:idx val="5"/>
          <c:order val="3"/>
          <c:tx>
            <c:strRef>
              <c:f>'EPO-Val'!$I$55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'EPO-Val'!$C$57:$C$68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'EPO-Val'!$I$57:$I$68</c:f>
              <c:numCache>
                <c:formatCode>#,##0</c:formatCode>
                <c:ptCount val="12"/>
                <c:pt idx="0">
                  <c:v>934</c:v>
                </c:pt>
                <c:pt idx="1">
                  <c:v>2226</c:v>
                </c:pt>
                <c:pt idx="2">
                  <c:v>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EC-47F9-85FC-D053EAC76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83504"/>
        <c:axId val="513390720"/>
        <c:extLst/>
      </c:lineChart>
      <c:catAx>
        <c:axId val="51338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390720"/>
        <c:crosses val="autoZero"/>
        <c:auto val="1"/>
        <c:lblAlgn val="ctr"/>
        <c:lblOffset val="100"/>
        <c:noMultiLvlLbl val="0"/>
      </c:catAx>
      <c:valAx>
        <c:axId val="51339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383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14684748155188E-2"/>
          <c:y val="0.89139509712387732"/>
          <c:w val="0.52994786700659213"/>
          <c:h val="7.0829456915996722E-2"/>
        </c:manualLayout>
      </c:layout>
      <c:overlay val="0"/>
      <c:spPr>
        <a:noFill/>
        <a:ln>
          <a:solidFill>
            <a:srgbClr val="00B0F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DEL Nº DE INTERPOSICIONES 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RECURSOS</a:t>
            </a:r>
          </a:p>
        </c:rich>
      </c:tx>
      <c:layout>
        <c:manualLayout>
          <c:xMode val="edge"/>
          <c:yMode val="edge"/>
          <c:x val="0.17490654877970122"/>
          <c:y val="2.759210654223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9002146589599781E-2"/>
          <c:y val="0.14929689344387512"/>
          <c:w val="0.88593625250395613"/>
          <c:h val="0.61586996069935707"/>
        </c:manualLayout>
      </c:layout>
      <c:lineChart>
        <c:grouping val="standard"/>
        <c:varyColors val="0"/>
        <c:ser>
          <c:idx val="0"/>
          <c:order val="0"/>
          <c:tx>
            <c:strRef>
              <c:f>Recursos!$C$7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Recursos!$B$9:$B$20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Recursos!$C$9:$C$20</c:f>
              <c:numCache>
                <c:formatCode>#,##0</c:formatCode>
                <c:ptCount val="12"/>
                <c:pt idx="0">
                  <c:v>103</c:v>
                </c:pt>
                <c:pt idx="1">
                  <c:v>121</c:v>
                </c:pt>
                <c:pt idx="2">
                  <c:v>185</c:v>
                </c:pt>
                <c:pt idx="3">
                  <c:v>162</c:v>
                </c:pt>
                <c:pt idx="4">
                  <c:v>166</c:v>
                </c:pt>
                <c:pt idx="5">
                  <c:v>260</c:v>
                </c:pt>
                <c:pt idx="6">
                  <c:v>206</c:v>
                </c:pt>
                <c:pt idx="7">
                  <c:v>155</c:v>
                </c:pt>
                <c:pt idx="8">
                  <c:v>168</c:v>
                </c:pt>
                <c:pt idx="9">
                  <c:v>198</c:v>
                </c:pt>
                <c:pt idx="10">
                  <c:v>145</c:v>
                </c:pt>
                <c:pt idx="11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D-4124-B480-E449FC7047F8}"/>
            </c:ext>
          </c:extLst>
        </c:ser>
        <c:ser>
          <c:idx val="1"/>
          <c:order val="1"/>
          <c:tx>
            <c:strRef>
              <c:f>Recursos!$D$7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Recursos!$B$9:$B$20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Recursos!$D$9:$D$20</c:f>
              <c:numCache>
                <c:formatCode>#,##0</c:formatCode>
                <c:ptCount val="12"/>
                <c:pt idx="0">
                  <c:v>160</c:v>
                </c:pt>
                <c:pt idx="1">
                  <c:v>186</c:v>
                </c:pt>
                <c:pt idx="2">
                  <c:v>196</c:v>
                </c:pt>
                <c:pt idx="3">
                  <c:v>161</c:v>
                </c:pt>
                <c:pt idx="4">
                  <c:v>166</c:v>
                </c:pt>
                <c:pt idx="5">
                  <c:v>182</c:v>
                </c:pt>
                <c:pt idx="6">
                  <c:v>190</c:v>
                </c:pt>
                <c:pt idx="7">
                  <c:v>159</c:v>
                </c:pt>
                <c:pt idx="8">
                  <c:v>117</c:v>
                </c:pt>
                <c:pt idx="9">
                  <c:v>169</c:v>
                </c:pt>
                <c:pt idx="10">
                  <c:v>155</c:v>
                </c:pt>
                <c:pt idx="11">
                  <c:v>142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EFD-4124-B480-E449FC7047F8}"/>
            </c:ext>
          </c:extLst>
        </c:ser>
        <c:ser>
          <c:idx val="3"/>
          <c:order val="2"/>
          <c:tx>
            <c:strRef>
              <c:f>Recursos!$F$7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Recursos!$B$9:$B$20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Recursos!$F$9:$F$20</c:f>
              <c:numCache>
                <c:formatCode>#,##0</c:formatCode>
                <c:ptCount val="12"/>
                <c:pt idx="0">
                  <c:v>140</c:v>
                </c:pt>
                <c:pt idx="1">
                  <c:v>173</c:v>
                </c:pt>
                <c:pt idx="2">
                  <c:v>144</c:v>
                </c:pt>
                <c:pt idx="3">
                  <c:v>103</c:v>
                </c:pt>
                <c:pt idx="4">
                  <c:v>153</c:v>
                </c:pt>
                <c:pt idx="5">
                  <c:v>195</c:v>
                </c:pt>
                <c:pt idx="6">
                  <c:v>229</c:v>
                </c:pt>
                <c:pt idx="7">
                  <c:v>113</c:v>
                </c:pt>
                <c:pt idx="8">
                  <c:v>97</c:v>
                </c:pt>
                <c:pt idx="9">
                  <c:v>115</c:v>
                </c:pt>
                <c:pt idx="10">
                  <c:v>144</c:v>
                </c:pt>
                <c:pt idx="11">
                  <c:v>145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BEFD-4124-B480-E449FC7047F8}"/>
            </c:ext>
          </c:extLst>
        </c:ser>
        <c:ser>
          <c:idx val="5"/>
          <c:order val="3"/>
          <c:tx>
            <c:strRef>
              <c:f>Recursos!$H$7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Recursos!$B$9:$B$20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Recursos!$H$9:$H$20</c:f>
              <c:numCache>
                <c:formatCode>#,##0</c:formatCode>
                <c:ptCount val="12"/>
                <c:pt idx="0">
                  <c:v>139</c:v>
                </c:pt>
                <c:pt idx="1">
                  <c:v>149</c:v>
                </c:pt>
                <c:pt idx="2">
                  <c:v>156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BEFD-4124-B480-E449FC70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482104"/>
        <c:axId val="747485712"/>
        <c:extLst/>
      </c:lineChart>
      <c:catAx>
        <c:axId val="74748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7485712"/>
        <c:crosses val="autoZero"/>
        <c:auto val="1"/>
        <c:lblAlgn val="ctr"/>
        <c:lblOffset val="100"/>
        <c:noMultiLvlLbl val="0"/>
      </c:catAx>
      <c:valAx>
        <c:axId val="747485712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7482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863951105380139E-2"/>
          <c:y val="0.91133071207973926"/>
          <c:w val="0.50932747173333737"/>
          <c:h val="5.87429497459158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accent2">
          <a:lumMod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chemeClr val="tx1"/>
                </a:solidFill>
                <a:latin typeface="Arial" panose="020B0604020202020204" pitchFamily="34" charset="0"/>
              </a:rPr>
              <a:t>EVOLUCIÓN DEL Nº RESOLUCIONES </a:t>
            </a:r>
          </a:p>
          <a:p>
            <a:pPr>
              <a:defRPr sz="1200"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chemeClr val="tx1"/>
                </a:solidFill>
                <a:latin typeface="Arial" panose="020B0604020202020204" pitchFamily="34" charset="0"/>
              </a:rPr>
              <a:t>DE RECURSOS</a:t>
            </a:r>
            <a:endParaRPr lang="en-US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859812104884639"/>
          <c:y val="2.7529157280536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9448782724628478E-2"/>
          <c:y val="0.15093420409063041"/>
          <c:w val="0.89441350924754304"/>
          <c:h val="0.5917611479667404"/>
        </c:manualLayout>
      </c:layout>
      <c:lineChart>
        <c:grouping val="standard"/>
        <c:varyColors val="0"/>
        <c:ser>
          <c:idx val="0"/>
          <c:order val="0"/>
          <c:tx>
            <c:strRef>
              <c:f>Recursos!$C$55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Recursos!$B$57:$B$68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Recursos!$C$57:$C$68</c:f>
              <c:numCache>
                <c:formatCode>#,##0</c:formatCode>
                <c:ptCount val="12"/>
                <c:pt idx="0">
                  <c:v>104</c:v>
                </c:pt>
                <c:pt idx="1">
                  <c:v>119</c:v>
                </c:pt>
                <c:pt idx="2">
                  <c:v>156</c:v>
                </c:pt>
                <c:pt idx="3">
                  <c:v>126</c:v>
                </c:pt>
                <c:pt idx="4">
                  <c:v>115</c:v>
                </c:pt>
                <c:pt idx="5">
                  <c:v>118</c:v>
                </c:pt>
                <c:pt idx="6">
                  <c:v>71</c:v>
                </c:pt>
                <c:pt idx="7">
                  <c:v>48</c:v>
                </c:pt>
                <c:pt idx="8">
                  <c:v>155</c:v>
                </c:pt>
                <c:pt idx="9">
                  <c:v>171</c:v>
                </c:pt>
                <c:pt idx="10">
                  <c:v>192</c:v>
                </c:pt>
                <c:pt idx="11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2-44D6-A625-A687E634461D}"/>
            </c:ext>
          </c:extLst>
        </c:ser>
        <c:ser>
          <c:idx val="1"/>
          <c:order val="1"/>
          <c:tx>
            <c:strRef>
              <c:f>Recursos!$D$55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rgbClr val="356AB3"/>
                </a:solidFill>
              </a:ln>
              <a:effectLst/>
            </c:spPr>
          </c:marker>
          <c:cat>
            <c:strRef>
              <c:f>Recursos!$B$57:$B$68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Recursos!$D$57:$D$68</c:f>
              <c:numCache>
                <c:formatCode>#,##0</c:formatCode>
                <c:ptCount val="12"/>
                <c:pt idx="0">
                  <c:v>105</c:v>
                </c:pt>
                <c:pt idx="1">
                  <c:v>154</c:v>
                </c:pt>
                <c:pt idx="2">
                  <c:v>198</c:v>
                </c:pt>
                <c:pt idx="3">
                  <c:v>195</c:v>
                </c:pt>
                <c:pt idx="4">
                  <c:v>188</c:v>
                </c:pt>
                <c:pt idx="5">
                  <c:v>173</c:v>
                </c:pt>
                <c:pt idx="6">
                  <c:v>149</c:v>
                </c:pt>
                <c:pt idx="7">
                  <c:v>135</c:v>
                </c:pt>
                <c:pt idx="8">
                  <c:v>126</c:v>
                </c:pt>
                <c:pt idx="9">
                  <c:v>149</c:v>
                </c:pt>
                <c:pt idx="10">
                  <c:v>186</c:v>
                </c:pt>
                <c:pt idx="11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2-44D6-A625-A687E634461D}"/>
            </c:ext>
          </c:extLst>
        </c:ser>
        <c:ser>
          <c:idx val="3"/>
          <c:order val="2"/>
          <c:tx>
            <c:strRef>
              <c:f>Recursos!$F$55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Recursos!$B$57:$B$68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Recursos!$F$57:$F$68</c:f>
              <c:numCache>
                <c:formatCode>#,##0</c:formatCode>
                <c:ptCount val="12"/>
                <c:pt idx="0">
                  <c:v>91</c:v>
                </c:pt>
                <c:pt idx="1">
                  <c:v>127</c:v>
                </c:pt>
                <c:pt idx="2">
                  <c:v>136</c:v>
                </c:pt>
                <c:pt idx="3">
                  <c:v>122</c:v>
                </c:pt>
                <c:pt idx="4">
                  <c:v>131</c:v>
                </c:pt>
                <c:pt idx="5">
                  <c:v>216</c:v>
                </c:pt>
                <c:pt idx="6">
                  <c:v>96</c:v>
                </c:pt>
                <c:pt idx="7">
                  <c:v>127</c:v>
                </c:pt>
                <c:pt idx="8">
                  <c:v>110</c:v>
                </c:pt>
                <c:pt idx="9">
                  <c:v>184</c:v>
                </c:pt>
                <c:pt idx="10">
                  <c:v>137</c:v>
                </c:pt>
                <c:pt idx="11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2-44D6-A625-A687E634461D}"/>
            </c:ext>
          </c:extLst>
        </c:ser>
        <c:ser>
          <c:idx val="5"/>
          <c:order val="3"/>
          <c:tx>
            <c:strRef>
              <c:f>Recursos!$H$55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Recursos!$B$57:$B$68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Recursos!$H$57:$H$68</c:f>
              <c:numCache>
                <c:formatCode>#,##0</c:formatCode>
                <c:ptCount val="12"/>
                <c:pt idx="0">
                  <c:v>120</c:v>
                </c:pt>
                <c:pt idx="1">
                  <c:v>189</c:v>
                </c:pt>
                <c:pt idx="2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2-44D6-A625-A687E6344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200696"/>
        <c:axId val="652203976"/>
        <c:extLst/>
      </c:lineChart>
      <c:catAx>
        <c:axId val="65220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2203976"/>
        <c:crosses val="autoZero"/>
        <c:auto val="1"/>
        <c:lblAlgn val="ctr"/>
        <c:lblOffset val="100"/>
        <c:noMultiLvlLbl val="0"/>
      </c:catAx>
      <c:valAx>
        <c:axId val="65220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220069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325550587353993E-2"/>
          <c:y val="0.89431172836295936"/>
          <c:w val="0.53076603955906354"/>
          <c:h val="6.6391291468178543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8CBAD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2025.xlsx]DATOS EXT!TablaDinámica4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8.5326417081237633E-3"/>
              <c:y val="-3.85002608266472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997434436393569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3509686859604356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9849211778070364E-2"/>
              <c:y val="-5.87606847612617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7278065494420673E-2"/>
              <c:y val="3.33674116831942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106545282124983E-2"/>
              <c:y val="-9.92510950504749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8.5563347154583354E-3"/>
              <c:y val="-5.13090969029528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1032183890117361E-2"/>
              <c:y val="-5.16748161336031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616896836134577E-2"/>
              <c:y val="1.8545663627235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7425094572951208E-2"/>
              <c:y val="2.10159549698955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6168968361345868E-2"/>
              <c:y val="2.10159549698954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3607706245291379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8591113088599797E-2"/>
              <c:y val="-3.83169329408602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4765813071209841E-2"/>
              <c:y val="-3.58007459112788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4863832456896865E-2"/>
              <c:y val="2.8426828997874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7425094572951257E-2"/>
              <c:y val="1.85456636272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7283287712776778E-2"/>
              <c:y val="8.21334683200983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1144463514924012E-2"/>
              <c:y val="2.84268289978747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7289873381607177E-2"/>
              <c:y val="3.33673141598431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6119958668502261E-2"/>
              <c:y val="-3.58007459112788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4765813071209794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3558696552447845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839327610475065E-2"/>
              <c:y val="-3.3330454568619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8583201398869624E-2"/>
              <c:y val="-3.08601632259593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3509686859604379E-2"/>
              <c:y val="2.84268289978747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3607498134515731E-2"/>
              <c:y val="4.31953532256803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4863832456896823E-2"/>
              <c:y val="-3.08601632259593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3607706245291379E-2"/>
              <c:y val="-3.0860163225959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3509686859604356E-2"/>
              <c:y val="-3.08601632259593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7278065494420673E-2"/>
              <c:y val="-4.07413285965983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2290558015772523E-3"/>
              <c:y val="-3.33304545686190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2351580033685941E-2"/>
              <c:y val="-3.58007459112788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3607706245291379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6021556048842311E-2"/>
              <c:y val="-3.08601827406747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997434436393477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3558696552447873E-2"/>
              <c:y val="-4.07413285965983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1046444129237014E-2"/>
              <c:y val="-3.58007459112788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8546096374663843E-2"/>
              <c:y val="3.55637367608233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6979552873775146E-2"/>
              <c:y val="-1.93056159429197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0797967689487003E-2"/>
              <c:y val="-6.09348502483120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452186947490404E-2"/>
              <c:y val="5.20587857234671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6979552873775146E-2"/>
              <c:y val="3.71912020429698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327060176320217E-2"/>
              <c:y val="3.42176853068704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2687748572965232E-3"/>
          <c:y val="3.2708691755349288E-2"/>
          <c:w val="0.98746245028540691"/>
          <c:h val="0.70797553567799476"/>
        </c:manualLayout>
      </c:layout>
      <c:lineChart>
        <c:grouping val="standard"/>
        <c:varyColors val="0"/>
        <c:ser>
          <c:idx val="0"/>
          <c:order val="0"/>
          <c:tx>
            <c:strRef>
              <c:f>'DATOS EXT'!$J$3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8A-4DEA-B0D5-6AB674164AB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8A-4DEA-B0D5-6AB674164AB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8A-4DEA-B0D5-6AB674164AB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8A-4DEA-B0D5-6AB674164AB5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8A-4DEA-B0D5-6AB674164AB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28A-4DEA-B0D5-6AB674164AB5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28A-4DEA-B0D5-6AB674164AB5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28A-4DEA-B0D5-6AB674164AB5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28A-4DEA-B0D5-6AB674164AB5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28A-4DEA-B0D5-6AB674164AB5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B28A-4DEA-B0D5-6AB674164AB5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B28A-4DEA-B0D5-6AB674164AB5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B28A-4DEA-B0D5-6AB674164A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B28A-4DEA-B0D5-6AB674164AB5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B28A-4DEA-B0D5-6AB674164AB5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B28A-4DEA-B0D5-6AB674164AB5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B28A-4DEA-B0D5-6AB674164AB5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B28A-4DEA-B0D5-6AB674164AB5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B28A-4DEA-B0D5-6AB674164AB5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B28A-4DEA-B0D5-6AB674164AB5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B28A-4DEA-B0D5-6AB674164AB5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B28A-4DEA-B0D5-6AB674164AB5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B28A-4DEA-B0D5-6AB674164AB5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B28A-4DEA-B0D5-6AB674164AB5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B28A-4DEA-B0D5-6AB674164AB5}"/>
              </c:ext>
            </c:extLst>
          </c:dPt>
          <c:dPt>
            <c:idx val="2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B28A-4DEA-B0D5-6AB674164AB5}"/>
              </c:ext>
            </c:extLst>
          </c:dPt>
          <c:dPt>
            <c:idx val="2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698F-47D9-8288-9C19607023B4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B28A-4DEA-B0D5-6AB674164AB5}"/>
              </c:ext>
            </c:extLst>
          </c:dPt>
          <c:dPt>
            <c:idx val="2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698F-47D9-8288-9C19607023B4}"/>
              </c:ext>
            </c:extLst>
          </c:dPt>
          <c:dPt>
            <c:idx val="3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698F-47D9-8288-9C19607023B4}"/>
              </c:ext>
            </c:extLst>
          </c:dPt>
          <c:dPt>
            <c:idx val="3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698F-47D9-8288-9C19607023B4}"/>
              </c:ext>
            </c:extLst>
          </c:dPt>
          <c:dLbls>
            <c:dLbl>
              <c:idx val="0"/>
              <c:layout>
                <c:manualLayout>
                  <c:x val="-3.4863832456896865E-2"/>
                  <c:y val="2.842682899787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8A-4DEA-B0D5-6AB674164AB5}"/>
                </c:ext>
              </c:extLst>
            </c:dLbl>
            <c:dLbl>
              <c:idx val="1"/>
              <c:layout>
                <c:manualLayout>
                  <c:x val="-2.8583201398869624E-2"/>
                  <c:y val="-3.0860163225959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8A-4DEA-B0D5-6AB674164AB5}"/>
                </c:ext>
              </c:extLst>
            </c:dLbl>
            <c:dLbl>
              <c:idx val="2"/>
              <c:layout>
                <c:manualLayout>
                  <c:x val="-1.0997434436393477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8A-4DEA-B0D5-6AB674164AB5}"/>
                </c:ext>
              </c:extLst>
            </c:dLbl>
            <c:dLbl>
              <c:idx val="3"/>
              <c:layout>
                <c:manualLayout>
                  <c:x val="-4.7425094572951257E-2"/>
                  <c:y val="1.854566362723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8A-4DEA-B0D5-6AB674164AB5}"/>
                </c:ext>
              </c:extLst>
            </c:dLbl>
            <c:dLbl>
              <c:idx val="4"/>
              <c:layout>
                <c:manualLayout>
                  <c:x val="-1.6021556048842311E-2"/>
                  <c:y val="-3.0860182740674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8A-4DEA-B0D5-6AB674164AB5}"/>
                </c:ext>
              </c:extLst>
            </c:dLbl>
            <c:dLbl>
              <c:idx val="5"/>
              <c:layout>
                <c:manualLayout>
                  <c:x val="-2.7283287712776778E-2"/>
                  <c:y val="8.2133468320098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8A-4DEA-B0D5-6AB674164AB5}"/>
                </c:ext>
              </c:extLst>
            </c:dLbl>
            <c:dLbl>
              <c:idx val="6"/>
              <c:layout>
                <c:manualLayout>
                  <c:x val="-1.9849211778070364E-2"/>
                  <c:y val="-5.8760684761261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8A-4DEA-B0D5-6AB674164AB5}"/>
                </c:ext>
              </c:extLst>
            </c:dLbl>
            <c:dLbl>
              <c:idx val="7"/>
              <c:layout>
                <c:manualLayout>
                  <c:x val="-1.7278065494420673E-2"/>
                  <c:y val="3.3367411683194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8A-4DEA-B0D5-6AB674164AB5}"/>
                </c:ext>
              </c:extLst>
            </c:dLbl>
            <c:dLbl>
              <c:idx val="8"/>
              <c:layout>
                <c:manualLayout>
                  <c:x val="-2.106545282124983E-2"/>
                  <c:y val="-9.9251095050474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8A-4DEA-B0D5-6AB674164AB5}"/>
                </c:ext>
              </c:extLst>
            </c:dLbl>
            <c:dLbl>
              <c:idx val="9"/>
              <c:layout>
                <c:manualLayout>
                  <c:x val="-1.8546096374663843E-2"/>
                  <c:y val="3.5563736760823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8A-4DEA-B0D5-6AB674164AB5}"/>
                </c:ext>
              </c:extLst>
            </c:dLbl>
            <c:dLbl>
              <c:idx val="10"/>
              <c:layout>
                <c:manualLayout>
                  <c:x val="-2.1032183890117361E-2"/>
                  <c:y val="-5.1674816133603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8A-4DEA-B0D5-6AB674164AB5}"/>
                </c:ext>
              </c:extLst>
            </c:dLbl>
            <c:dLbl>
              <c:idx val="11"/>
              <c:layout>
                <c:manualLayout>
                  <c:x val="-8.5563347154583354E-3"/>
                  <c:y val="-5.1309096902952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8A-4DEA-B0D5-6AB674164AB5}"/>
                </c:ext>
              </c:extLst>
            </c:dLbl>
            <c:dLbl>
              <c:idx val="12"/>
              <c:layout>
                <c:manualLayout>
                  <c:x val="-4.7425094572951208E-2"/>
                  <c:y val="2.1015954969895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8A-4DEA-B0D5-6AB674164AB5}"/>
                </c:ext>
              </c:extLst>
            </c:dLbl>
            <c:dLbl>
              <c:idx val="13"/>
              <c:layout>
                <c:manualLayout>
                  <c:x val="-4.616896836134577E-2"/>
                  <c:y val="1.854566362723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28A-4DEA-B0D5-6AB674164AB5}"/>
                </c:ext>
              </c:extLst>
            </c:dLbl>
            <c:dLbl>
              <c:idx val="14"/>
              <c:layout>
                <c:manualLayout>
                  <c:x val="-3.2351580033685941E-2"/>
                  <c:y val="-3.5800745911278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28A-4DEA-B0D5-6AB674164AB5}"/>
                </c:ext>
              </c:extLst>
            </c:dLbl>
            <c:dLbl>
              <c:idx val="15"/>
              <c:layout>
                <c:manualLayout>
                  <c:x val="-4.6168968361345868E-2"/>
                  <c:y val="2.1015954969895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28A-4DEA-B0D5-6AB674164AB5}"/>
                </c:ext>
              </c:extLst>
            </c:dLbl>
            <c:dLbl>
              <c:idx val="16"/>
              <c:layout>
                <c:manualLayout>
                  <c:x val="-3.3607706245291379E-2"/>
                  <c:y val="-3.086016322595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28A-4DEA-B0D5-6AB674164AB5}"/>
                </c:ext>
              </c:extLst>
            </c:dLbl>
            <c:dLbl>
              <c:idx val="17"/>
              <c:layout>
                <c:manualLayout>
                  <c:x val="-3.3607706245291379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28A-4DEA-B0D5-6AB674164AB5}"/>
                </c:ext>
              </c:extLst>
            </c:dLbl>
            <c:dLbl>
              <c:idx val="18"/>
              <c:layout>
                <c:manualLayout>
                  <c:x val="-1.8591113088599797E-2"/>
                  <c:y val="-3.8316932940860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28A-4DEA-B0D5-6AB674164AB5}"/>
                </c:ext>
              </c:extLst>
            </c:dLbl>
            <c:dLbl>
              <c:idx val="19"/>
              <c:layout>
                <c:manualLayout>
                  <c:x val="-3.3607498134515731E-2"/>
                  <c:y val="4.3195353225680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28A-4DEA-B0D5-6AB674164AB5}"/>
                </c:ext>
              </c:extLst>
            </c:dLbl>
            <c:dLbl>
              <c:idx val="20"/>
              <c:layout>
                <c:manualLayout>
                  <c:x val="-3.4863832456896823E-2"/>
                  <c:y val="-3.0860163225959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28A-4DEA-B0D5-6AB674164AB5}"/>
                </c:ext>
              </c:extLst>
            </c:dLbl>
            <c:dLbl>
              <c:idx val="21"/>
              <c:layout>
                <c:manualLayout>
                  <c:x val="-3.3607706245291379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28A-4DEA-B0D5-6AB674164AB5}"/>
                </c:ext>
              </c:extLst>
            </c:dLbl>
            <c:dLbl>
              <c:idx val="22"/>
              <c:layout>
                <c:manualLayout>
                  <c:x val="-1.3509686859604356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28A-4DEA-B0D5-6AB674164AB5}"/>
                </c:ext>
              </c:extLst>
            </c:dLbl>
            <c:dLbl>
              <c:idx val="23"/>
              <c:layout>
                <c:manualLayout>
                  <c:x val="-8.5326417081237633E-3"/>
                  <c:y val="-3.8500260826647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28A-4DEA-B0D5-6AB674164AB5}"/>
                </c:ext>
              </c:extLst>
            </c:dLbl>
            <c:dLbl>
              <c:idx val="24"/>
              <c:layout>
                <c:manualLayout>
                  <c:x val="-7.2290558015772523E-3"/>
                  <c:y val="-3.3330454568619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28A-4DEA-B0D5-6AB674164AB5}"/>
                </c:ext>
              </c:extLst>
            </c:dLbl>
            <c:dLbl>
              <c:idx val="25"/>
              <c:layout>
                <c:manualLayout>
                  <c:x val="-1.0997434436393569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28A-4DEA-B0D5-6AB674164AB5}"/>
                </c:ext>
              </c:extLst>
            </c:dLbl>
            <c:dLbl>
              <c:idx val="26"/>
              <c:layout>
                <c:manualLayout>
                  <c:x val="-2.6979552873775146E-2"/>
                  <c:y val="3.719120204296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98F-47D9-8288-9C19607023B4}"/>
                </c:ext>
              </c:extLst>
            </c:dLbl>
            <c:dLbl>
              <c:idx val="27"/>
              <c:layout>
                <c:manualLayout>
                  <c:x val="-2.6979552873775146E-2"/>
                  <c:y val="-1.9305615942919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28A-4DEA-B0D5-6AB674164AB5}"/>
                </c:ext>
              </c:extLst>
            </c:dLbl>
            <c:dLbl>
              <c:idx val="29"/>
              <c:layout>
                <c:manualLayout>
                  <c:x val="-2.9452186947490404E-2"/>
                  <c:y val="5.2058785723467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98F-47D9-8288-9C19607023B4}"/>
                </c:ext>
              </c:extLst>
            </c:dLbl>
            <c:dLbl>
              <c:idx val="30"/>
              <c:layout>
                <c:manualLayout>
                  <c:x val="-2.0797967689487003E-2"/>
                  <c:y val="-6.0934850248312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98F-47D9-8288-9C19607023B4}"/>
                </c:ext>
              </c:extLst>
            </c:dLbl>
            <c:dLbl>
              <c:idx val="35"/>
              <c:layout>
                <c:manualLayout>
                  <c:x val="-2.327060176320217E-2"/>
                  <c:y val="3.4217685306870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98F-47D9-8288-9C19607023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'DATOS EXT'!$I$4:$I$55</c:f>
              <c:multiLvlStrCache>
                <c:ptCount val="4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'DATOS EXT'!$J$4:$J$55</c:f>
              <c:numCache>
                <c:formatCode>#,##0</c:formatCode>
                <c:ptCount val="48"/>
                <c:pt idx="0">
                  <c:v>1650</c:v>
                </c:pt>
                <c:pt idx="1">
                  <c:v>1686</c:v>
                </c:pt>
                <c:pt idx="2">
                  <c:v>1765</c:v>
                </c:pt>
                <c:pt idx="3">
                  <c:v>1434</c:v>
                </c:pt>
                <c:pt idx="4">
                  <c:v>1723</c:v>
                </c:pt>
                <c:pt idx="5">
                  <c:v>1563</c:v>
                </c:pt>
                <c:pt idx="6">
                  <c:v>1456</c:v>
                </c:pt>
                <c:pt idx="7">
                  <c:v>1436</c:v>
                </c:pt>
                <c:pt idx="8">
                  <c:v>1467</c:v>
                </c:pt>
                <c:pt idx="9">
                  <c:v>1503</c:v>
                </c:pt>
                <c:pt idx="10">
                  <c:v>1533</c:v>
                </c:pt>
                <c:pt idx="11">
                  <c:v>1395</c:v>
                </c:pt>
                <c:pt idx="12">
                  <c:v>1330</c:v>
                </c:pt>
                <c:pt idx="13">
                  <c:v>1224</c:v>
                </c:pt>
                <c:pt idx="14">
                  <c:v>1301</c:v>
                </c:pt>
                <c:pt idx="15">
                  <c:v>1025</c:v>
                </c:pt>
                <c:pt idx="16">
                  <c:v>1210</c:v>
                </c:pt>
                <c:pt idx="17">
                  <c:v>1549</c:v>
                </c:pt>
                <c:pt idx="18">
                  <c:v>1869</c:v>
                </c:pt>
                <c:pt idx="19">
                  <c:v>1977</c:v>
                </c:pt>
                <c:pt idx="20">
                  <c:v>2408</c:v>
                </c:pt>
                <c:pt idx="21">
                  <c:v>2582</c:v>
                </c:pt>
                <c:pt idx="22">
                  <c:v>2561</c:v>
                </c:pt>
                <c:pt idx="23">
                  <c:v>2049</c:v>
                </c:pt>
                <c:pt idx="24">
                  <c:v>2331</c:v>
                </c:pt>
                <c:pt idx="25">
                  <c:v>2081</c:v>
                </c:pt>
                <c:pt idx="26">
                  <c:v>1800</c:v>
                </c:pt>
                <c:pt idx="27">
                  <c:v>1942</c:v>
                </c:pt>
                <c:pt idx="28">
                  <c:v>2045</c:v>
                </c:pt>
                <c:pt idx="29">
                  <c:v>1996</c:v>
                </c:pt>
                <c:pt idx="30">
                  <c:v>1959</c:v>
                </c:pt>
                <c:pt idx="31">
                  <c:v>1626</c:v>
                </c:pt>
                <c:pt idx="32">
                  <c:v>2045</c:v>
                </c:pt>
                <c:pt idx="33">
                  <c:v>2203</c:v>
                </c:pt>
                <c:pt idx="34">
                  <c:v>1887</c:v>
                </c:pt>
                <c:pt idx="35">
                  <c:v>1858</c:v>
                </c:pt>
                <c:pt idx="36">
                  <c:v>1931</c:v>
                </c:pt>
                <c:pt idx="37">
                  <c:v>1805</c:v>
                </c:pt>
                <c:pt idx="38">
                  <c:v>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3583-47AF-9F3F-3ED9F5D6FD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8855504"/>
        <c:axId val="978849600"/>
      </c:lineChart>
      <c:catAx>
        <c:axId val="97885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78849600"/>
        <c:crosses val="autoZero"/>
        <c:auto val="1"/>
        <c:lblAlgn val="ctr"/>
        <c:lblOffset val="100"/>
        <c:noMultiLvlLbl val="0"/>
      </c:catAx>
      <c:valAx>
        <c:axId val="9788496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97885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3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MARCAS NACIONALES </a:t>
            </a:r>
          </a:p>
        </c:rich>
      </c:tx>
      <c:layout>
        <c:manualLayout>
          <c:xMode val="edge"/>
          <c:yMode val="edge"/>
          <c:x val="0.18378570868448121"/>
          <c:y val="4.5560456373953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51437569307074E-2"/>
          <c:y val="0.13120635356038124"/>
          <c:w val="0.88932075400504917"/>
          <c:h val="0.61537970649470086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y NC'!$C$9:$C$20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NC'!$D$9:$D$20</c:f>
              <c:numCache>
                <c:formatCode>#,##0</c:formatCode>
                <c:ptCount val="12"/>
                <c:pt idx="0">
                  <c:v>3453</c:v>
                </c:pt>
                <c:pt idx="1">
                  <c:v>4439</c:v>
                </c:pt>
                <c:pt idx="2">
                  <c:v>4786</c:v>
                </c:pt>
                <c:pt idx="3">
                  <c:v>3345</c:v>
                </c:pt>
                <c:pt idx="4">
                  <c:v>4150</c:v>
                </c:pt>
                <c:pt idx="5">
                  <c:v>3907</c:v>
                </c:pt>
                <c:pt idx="6">
                  <c:v>3411</c:v>
                </c:pt>
                <c:pt idx="7">
                  <c:v>2583</c:v>
                </c:pt>
                <c:pt idx="8">
                  <c:v>3574</c:v>
                </c:pt>
                <c:pt idx="9">
                  <c:v>3904</c:v>
                </c:pt>
                <c:pt idx="10">
                  <c:v>4239</c:v>
                </c:pt>
                <c:pt idx="11">
                  <c:v>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6-4903-9231-9D65226B4A26}"/>
            </c:ext>
          </c:extLst>
        </c:ser>
        <c:ser>
          <c:idx val="1"/>
          <c:order val="1"/>
          <c:tx>
            <c:strRef>
              <c:f>'Marcas y NC'!$E$7:$F$7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'Marcas y NC'!$C$9:$C$20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NC'!$E$9:$E$20</c:f>
              <c:numCache>
                <c:formatCode>#,##0</c:formatCode>
                <c:ptCount val="12"/>
                <c:pt idx="0">
                  <c:v>3749</c:v>
                </c:pt>
                <c:pt idx="1">
                  <c:v>4244</c:v>
                </c:pt>
                <c:pt idx="2">
                  <c:v>5070</c:v>
                </c:pt>
                <c:pt idx="3">
                  <c:v>3561</c:v>
                </c:pt>
                <c:pt idx="4">
                  <c:v>4459</c:v>
                </c:pt>
                <c:pt idx="5">
                  <c:v>4301</c:v>
                </c:pt>
                <c:pt idx="6">
                  <c:v>3820</c:v>
                </c:pt>
                <c:pt idx="7">
                  <c:v>2895</c:v>
                </c:pt>
                <c:pt idx="8">
                  <c:v>3838</c:v>
                </c:pt>
                <c:pt idx="9">
                  <c:v>4522</c:v>
                </c:pt>
                <c:pt idx="10">
                  <c:v>4756</c:v>
                </c:pt>
                <c:pt idx="11">
                  <c:v>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6-4903-9231-9D65226B4A26}"/>
            </c:ext>
          </c:extLst>
        </c:ser>
        <c:ser>
          <c:idx val="3"/>
          <c:order val="2"/>
          <c:tx>
            <c:strRef>
              <c:f>'Marcas y NC'!$G$7:$H$7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y NC'!$C$9:$C$20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NC'!$G$9:$G$20</c:f>
              <c:numCache>
                <c:formatCode>#,##0</c:formatCode>
                <c:ptCount val="12"/>
                <c:pt idx="0">
                  <c:v>4239</c:v>
                </c:pt>
                <c:pt idx="1">
                  <c:v>4691</c:v>
                </c:pt>
                <c:pt idx="2">
                  <c:v>4597</c:v>
                </c:pt>
                <c:pt idx="3">
                  <c:v>4812</c:v>
                </c:pt>
                <c:pt idx="4">
                  <c:v>4569</c:v>
                </c:pt>
                <c:pt idx="5">
                  <c:v>4095</c:v>
                </c:pt>
                <c:pt idx="6">
                  <c:v>4336</c:v>
                </c:pt>
                <c:pt idx="7">
                  <c:v>2877</c:v>
                </c:pt>
                <c:pt idx="8">
                  <c:v>4005</c:v>
                </c:pt>
                <c:pt idx="9">
                  <c:v>4838</c:v>
                </c:pt>
                <c:pt idx="10">
                  <c:v>4427</c:v>
                </c:pt>
                <c:pt idx="11">
                  <c:v>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6-4903-9231-9D65226B4A26}"/>
            </c:ext>
          </c:extLst>
        </c:ser>
        <c:ser>
          <c:idx val="5"/>
          <c:order val="3"/>
          <c:tx>
            <c:strRef>
              <c:f>'Marcas y NC'!$I$7:$J$7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NC'!$I$9:$I$20</c:f>
              <c:numCache>
                <c:formatCode>#,##0</c:formatCode>
                <c:ptCount val="12"/>
                <c:pt idx="0">
                  <c:v>4287</c:v>
                </c:pt>
                <c:pt idx="1">
                  <c:v>4599</c:v>
                </c:pt>
                <c:pt idx="2">
                  <c:v>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A6-4903-9231-9D65226B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09040"/>
        <c:axId val="511205760"/>
        <c:extLst/>
      </c:lineChart>
      <c:catAx>
        <c:axId val="5112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205760"/>
        <c:crosses val="autoZero"/>
        <c:auto val="1"/>
        <c:lblAlgn val="ctr"/>
        <c:lblOffset val="100"/>
        <c:noMultiLvlLbl val="0"/>
      </c:catAx>
      <c:valAx>
        <c:axId val="5112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090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493310931001128E-2"/>
          <c:y val="0.88349777993568501"/>
          <c:w val="0.49777710435755224"/>
          <c:h val="6.833179518395611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NOMBRES COMERCIALES </a:t>
            </a:r>
          </a:p>
        </c:rich>
      </c:tx>
      <c:layout>
        <c:manualLayout>
          <c:xMode val="edge"/>
          <c:yMode val="edge"/>
          <c:x val="0.2074441152747141"/>
          <c:y val="3.83033164030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6737053439223147E-2"/>
          <c:y val="0.14832033863414129"/>
          <c:w val="0.88440118320941619"/>
          <c:h val="0.55219253331038542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NC'!$D$108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y NC'!$C$110:$C$121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NC'!$D$110:$D$121</c:f>
              <c:numCache>
                <c:formatCode>#,##0</c:formatCode>
                <c:ptCount val="12"/>
                <c:pt idx="0">
                  <c:v>987</c:v>
                </c:pt>
                <c:pt idx="1">
                  <c:v>1157</c:v>
                </c:pt>
                <c:pt idx="2">
                  <c:v>1265</c:v>
                </c:pt>
                <c:pt idx="3">
                  <c:v>969</c:v>
                </c:pt>
                <c:pt idx="4">
                  <c:v>1034</c:v>
                </c:pt>
                <c:pt idx="5">
                  <c:v>975</c:v>
                </c:pt>
                <c:pt idx="6">
                  <c:v>877</c:v>
                </c:pt>
                <c:pt idx="7">
                  <c:v>808</c:v>
                </c:pt>
                <c:pt idx="8">
                  <c:v>1084</c:v>
                </c:pt>
                <c:pt idx="9">
                  <c:v>1083</c:v>
                </c:pt>
                <c:pt idx="10">
                  <c:v>1251</c:v>
                </c:pt>
                <c:pt idx="11">
                  <c:v>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7-45E3-AE6C-70E1820C1583}"/>
            </c:ext>
          </c:extLst>
        </c:ser>
        <c:ser>
          <c:idx val="1"/>
          <c:order val="1"/>
          <c:tx>
            <c:strRef>
              <c:f>'Marcas y NC'!$E$108:$F$108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'Marcas y NC'!$C$110:$C$121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NC'!$E$110:$E$121</c:f>
              <c:numCache>
                <c:formatCode>#,##0</c:formatCode>
                <c:ptCount val="12"/>
                <c:pt idx="0">
                  <c:v>1204</c:v>
                </c:pt>
                <c:pt idx="1">
                  <c:v>1252</c:v>
                </c:pt>
                <c:pt idx="2">
                  <c:v>1449</c:v>
                </c:pt>
                <c:pt idx="3">
                  <c:v>1126</c:v>
                </c:pt>
                <c:pt idx="4">
                  <c:v>1453</c:v>
                </c:pt>
                <c:pt idx="5">
                  <c:v>1293</c:v>
                </c:pt>
                <c:pt idx="6">
                  <c:v>1139</c:v>
                </c:pt>
                <c:pt idx="7">
                  <c:v>962</c:v>
                </c:pt>
                <c:pt idx="8">
                  <c:v>1224</c:v>
                </c:pt>
                <c:pt idx="9">
                  <c:v>1453</c:v>
                </c:pt>
                <c:pt idx="10">
                  <c:v>1462</c:v>
                </c:pt>
                <c:pt idx="11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7-45E3-AE6C-70E1820C1583}"/>
            </c:ext>
          </c:extLst>
        </c:ser>
        <c:ser>
          <c:idx val="2"/>
          <c:order val="2"/>
          <c:tx>
            <c:strRef>
              <c:f>'Marcas y NC'!$G$108:$H$108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y NC'!$C$110:$C$121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NC'!$G$110:$G$121</c:f>
              <c:numCache>
                <c:formatCode>#,##0</c:formatCode>
                <c:ptCount val="12"/>
                <c:pt idx="0">
                  <c:v>1360</c:v>
                </c:pt>
                <c:pt idx="1">
                  <c:v>1484</c:v>
                </c:pt>
                <c:pt idx="2">
                  <c:v>1439</c:v>
                </c:pt>
                <c:pt idx="3">
                  <c:v>1296</c:v>
                </c:pt>
                <c:pt idx="4">
                  <c:v>1383</c:v>
                </c:pt>
                <c:pt idx="5">
                  <c:v>1208</c:v>
                </c:pt>
                <c:pt idx="6">
                  <c:v>1213</c:v>
                </c:pt>
                <c:pt idx="7">
                  <c:v>895</c:v>
                </c:pt>
                <c:pt idx="8">
                  <c:v>1207</c:v>
                </c:pt>
                <c:pt idx="9">
                  <c:v>1492</c:v>
                </c:pt>
                <c:pt idx="10">
                  <c:v>1409</c:v>
                </c:pt>
                <c:pt idx="11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7-45E3-AE6C-70E1820C1583}"/>
            </c:ext>
          </c:extLst>
        </c:ser>
        <c:ser>
          <c:idx val="3"/>
          <c:order val="3"/>
          <c:tx>
            <c:strRef>
              <c:f>'Marcas y NC'!$I$108:$J$108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'Marcas y NC'!$C$110:$C$121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NC'!$I$110:$I$121</c:f>
              <c:numCache>
                <c:formatCode>#,##0</c:formatCode>
                <c:ptCount val="12"/>
                <c:pt idx="0">
                  <c:v>1287</c:v>
                </c:pt>
                <c:pt idx="1">
                  <c:v>1405</c:v>
                </c:pt>
                <c:pt idx="2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47-45E3-AE6C-70E1820C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66650377081379"/>
          <c:y val="0.88164261520923981"/>
          <c:w val="0.49876060046949577"/>
          <c:h val="6.994530954545531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DE MARCAS NACIONALES </a:t>
            </a:r>
          </a:p>
        </c:rich>
      </c:tx>
      <c:layout>
        <c:manualLayout>
          <c:xMode val="edge"/>
          <c:yMode val="edge"/>
          <c:x val="0.20136282964629421"/>
          <c:y val="3.1400844745360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9206743387845747E-2"/>
          <c:y val="0.12501101623186311"/>
          <c:w val="0.88932075400504917"/>
          <c:h val="0.59734599181284709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y NC'!$C$57:$C$68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NC'!$D$57:$D$68</c:f>
              <c:numCache>
                <c:formatCode>#,##0</c:formatCode>
                <c:ptCount val="12"/>
                <c:pt idx="0">
                  <c:v>1685</c:v>
                </c:pt>
                <c:pt idx="1">
                  <c:v>4868</c:v>
                </c:pt>
                <c:pt idx="2">
                  <c:v>6414</c:v>
                </c:pt>
                <c:pt idx="3">
                  <c:v>4936</c:v>
                </c:pt>
                <c:pt idx="4">
                  <c:v>5922</c:v>
                </c:pt>
                <c:pt idx="5">
                  <c:v>4896</c:v>
                </c:pt>
                <c:pt idx="6">
                  <c:v>2423</c:v>
                </c:pt>
                <c:pt idx="7">
                  <c:v>2161</c:v>
                </c:pt>
                <c:pt idx="8">
                  <c:v>3873</c:v>
                </c:pt>
                <c:pt idx="9">
                  <c:v>4287</c:v>
                </c:pt>
                <c:pt idx="10">
                  <c:v>4673</c:v>
                </c:pt>
                <c:pt idx="11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7-467C-BC29-E26B89C72549}"/>
            </c:ext>
          </c:extLst>
        </c:ser>
        <c:ser>
          <c:idx val="1"/>
          <c:order val="1"/>
          <c:tx>
            <c:strRef>
              <c:f>'Marcas y NC'!$E$55:$F$55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'Marcas y NC'!$C$57:$C$68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NC'!$E$57:$E$68</c:f>
              <c:numCache>
                <c:formatCode>#,##0</c:formatCode>
                <c:ptCount val="12"/>
                <c:pt idx="0">
                  <c:v>1665</c:v>
                </c:pt>
                <c:pt idx="1">
                  <c:v>3645</c:v>
                </c:pt>
                <c:pt idx="2">
                  <c:v>5982</c:v>
                </c:pt>
                <c:pt idx="3">
                  <c:v>4521</c:v>
                </c:pt>
                <c:pt idx="4">
                  <c:v>5084</c:v>
                </c:pt>
                <c:pt idx="5">
                  <c:v>3273</c:v>
                </c:pt>
                <c:pt idx="6">
                  <c:v>1948</c:v>
                </c:pt>
                <c:pt idx="7">
                  <c:v>1575</c:v>
                </c:pt>
                <c:pt idx="8">
                  <c:v>2281</c:v>
                </c:pt>
                <c:pt idx="9">
                  <c:v>5144</c:v>
                </c:pt>
                <c:pt idx="10">
                  <c:v>4358</c:v>
                </c:pt>
                <c:pt idx="11">
                  <c:v>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7-467C-BC29-E26B89C72549}"/>
            </c:ext>
          </c:extLst>
        </c:ser>
        <c:ser>
          <c:idx val="5"/>
          <c:order val="2"/>
          <c:tx>
            <c:strRef>
              <c:f>'Marcas y NC'!$G$55:$H$55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y NC'!$C$57:$C$68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NC'!$G$57:$G$68</c:f>
              <c:numCache>
                <c:formatCode>#,##0</c:formatCode>
                <c:ptCount val="12"/>
                <c:pt idx="0">
                  <c:v>1404</c:v>
                </c:pt>
                <c:pt idx="1">
                  <c:v>2718</c:v>
                </c:pt>
                <c:pt idx="2">
                  <c:v>3443</c:v>
                </c:pt>
                <c:pt idx="3">
                  <c:v>4006</c:v>
                </c:pt>
                <c:pt idx="4">
                  <c:v>3155</c:v>
                </c:pt>
                <c:pt idx="5">
                  <c:v>2740</c:v>
                </c:pt>
                <c:pt idx="6">
                  <c:v>2031</c:v>
                </c:pt>
                <c:pt idx="7">
                  <c:v>1425</c:v>
                </c:pt>
                <c:pt idx="8">
                  <c:v>1273</c:v>
                </c:pt>
                <c:pt idx="9">
                  <c:v>4187</c:v>
                </c:pt>
                <c:pt idx="10">
                  <c:v>3716</c:v>
                </c:pt>
                <c:pt idx="11">
                  <c:v>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7-467C-BC29-E26B89C72549}"/>
            </c:ext>
          </c:extLst>
        </c:ser>
        <c:ser>
          <c:idx val="4"/>
          <c:order val="3"/>
          <c:tx>
            <c:strRef>
              <c:f>'Marcas y NC'!$I$55:$J$55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NC'!$I$57:$I$68</c:f>
              <c:numCache>
                <c:formatCode>#,##0</c:formatCode>
                <c:ptCount val="12"/>
                <c:pt idx="0">
                  <c:v>2823</c:v>
                </c:pt>
                <c:pt idx="1">
                  <c:v>5395</c:v>
                </c:pt>
                <c:pt idx="2">
                  <c:v>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7-467C-BC29-E26B89C72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09040"/>
        <c:axId val="511205760"/>
        <c:extLst/>
      </c:lineChart>
      <c:catAx>
        <c:axId val="5112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05760"/>
        <c:crosses val="autoZero"/>
        <c:auto val="1"/>
        <c:lblAlgn val="ctr"/>
        <c:lblOffset val="100"/>
        <c:noMultiLvlLbl val="0"/>
      </c:catAx>
      <c:valAx>
        <c:axId val="5112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090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134867756915001E-2"/>
          <c:y val="0.8963647208376605"/>
          <c:w val="0.53568766404199475"/>
          <c:h val="6.6306926873156619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DE NOMBRES COMERCIALES </a:t>
            </a:r>
          </a:p>
        </c:rich>
      </c:tx>
      <c:layout>
        <c:manualLayout>
          <c:xMode val="edge"/>
          <c:yMode val="edge"/>
          <c:x val="0.17293849138422918"/>
          <c:y val="2.96926906276936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261106250607556E-2"/>
          <c:y val="0.14015041389057137"/>
          <c:w val="0.89014192670360648"/>
          <c:h val="0.54889037394310947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NC'!$D$155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y NC'!$C$157:$C$168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NC'!$D$157:$D$168</c:f>
              <c:numCache>
                <c:formatCode>#,##0</c:formatCode>
                <c:ptCount val="12"/>
                <c:pt idx="0">
                  <c:v>797</c:v>
                </c:pt>
                <c:pt idx="1">
                  <c:v>2119</c:v>
                </c:pt>
                <c:pt idx="2">
                  <c:v>1239</c:v>
                </c:pt>
                <c:pt idx="3">
                  <c:v>132</c:v>
                </c:pt>
                <c:pt idx="4">
                  <c:v>1004</c:v>
                </c:pt>
                <c:pt idx="5">
                  <c:v>1379</c:v>
                </c:pt>
                <c:pt idx="6">
                  <c:v>269</c:v>
                </c:pt>
                <c:pt idx="7">
                  <c:v>499</c:v>
                </c:pt>
                <c:pt idx="8">
                  <c:v>713</c:v>
                </c:pt>
                <c:pt idx="9">
                  <c:v>1007</c:v>
                </c:pt>
                <c:pt idx="10">
                  <c:v>1827</c:v>
                </c:pt>
                <c:pt idx="11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0-48AF-B76D-1E87C76B27A3}"/>
            </c:ext>
          </c:extLst>
        </c:ser>
        <c:ser>
          <c:idx val="1"/>
          <c:order val="1"/>
          <c:tx>
            <c:strRef>
              <c:f>'Marcas y NC'!$E$155:$F$155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'Marcas y NC'!$C$157:$C$168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NC'!$E$157:$E$168</c:f>
              <c:numCache>
                <c:formatCode>#,##0</c:formatCode>
                <c:ptCount val="12"/>
                <c:pt idx="0">
                  <c:v>406</c:v>
                </c:pt>
                <c:pt idx="1">
                  <c:v>743</c:v>
                </c:pt>
                <c:pt idx="2">
                  <c:v>978</c:v>
                </c:pt>
                <c:pt idx="3">
                  <c:v>863</c:v>
                </c:pt>
                <c:pt idx="4">
                  <c:v>1701</c:v>
                </c:pt>
                <c:pt idx="5">
                  <c:v>1685</c:v>
                </c:pt>
                <c:pt idx="6">
                  <c:v>895</c:v>
                </c:pt>
                <c:pt idx="7">
                  <c:v>810</c:v>
                </c:pt>
                <c:pt idx="8">
                  <c:v>786</c:v>
                </c:pt>
                <c:pt idx="9">
                  <c:v>727</c:v>
                </c:pt>
                <c:pt idx="10">
                  <c:v>1060</c:v>
                </c:pt>
                <c:pt idx="11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0-48AF-B76D-1E87C76B27A3}"/>
            </c:ext>
          </c:extLst>
        </c:ser>
        <c:ser>
          <c:idx val="2"/>
          <c:order val="2"/>
          <c:tx>
            <c:strRef>
              <c:f>'Marcas y NC'!$G$155:$H$155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y NC'!$C$157:$C$168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NC'!$G$157:$G$168</c:f>
              <c:numCache>
                <c:formatCode>#,##0</c:formatCode>
                <c:ptCount val="12"/>
                <c:pt idx="0">
                  <c:v>1066</c:v>
                </c:pt>
                <c:pt idx="1">
                  <c:v>887</c:v>
                </c:pt>
                <c:pt idx="2">
                  <c:v>754</c:v>
                </c:pt>
                <c:pt idx="3">
                  <c:v>664</c:v>
                </c:pt>
                <c:pt idx="4">
                  <c:v>635</c:v>
                </c:pt>
                <c:pt idx="5">
                  <c:v>1099</c:v>
                </c:pt>
                <c:pt idx="6">
                  <c:v>878</c:v>
                </c:pt>
                <c:pt idx="7">
                  <c:v>602</c:v>
                </c:pt>
                <c:pt idx="8">
                  <c:v>772</c:v>
                </c:pt>
                <c:pt idx="9">
                  <c:v>1416</c:v>
                </c:pt>
                <c:pt idx="10">
                  <c:v>976</c:v>
                </c:pt>
                <c:pt idx="11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0-48AF-B76D-1E87C76B27A3}"/>
            </c:ext>
          </c:extLst>
        </c:ser>
        <c:ser>
          <c:idx val="3"/>
          <c:order val="3"/>
          <c:tx>
            <c:strRef>
              <c:f>'Marcas y NC'!$I$155:$J$155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NC'!$C$157:$C$168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NC'!$I$157:$I$168</c:f>
              <c:numCache>
                <c:formatCode>#,##0</c:formatCode>
                <c:ptCount val="12"/>
                <c:pt idx="0">
                  <c:v>728</c:v>
                </c:pt>
                <c:pt idx="1">
                  <c:v>990</c:v>
                </c:pt>
                <c:pt idx="2">
                  <c:v>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D0-48AF-B76D-1E87C76B2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33169766822625"/>
          <c:y val="0.88788646702181095"/>
          <c:w val="0.5010068850089392"/>
          <c:h val="6.7319509589603171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8.xml"/><Relationship Id="rId7" Type="http://schemas.openxmlformats.org/officeDocument/2006/relationships/image" Target="../media/image15.jpeg"/><Relationship Id="rId2" Type="http://schemas.openxmlformats.org/officeDocument/2006/relationships/image" Target="../media/image2.jpeg"/><Relationship Id="rId1" Type="http://schemas.openxmlformats.org/officeDocument/2006/relationships/image" Target="../media/image13.jpeg"/><Relationship Id="rId6" Type="http://schemas.openxmlformats.org/officeDocument/2006/relationships/image" Target="../media/image14.jpeg"/><Relationship Id="rId5" Type="http://schemas.openxmlformats.org/officeDocument/2006/relationships/chart" Target="../charts/chart30.xml"/><Relationship Id="rId10" Type="http://schemas.openxmlformats.org/officeDocument/2006/relationships/chart" Target="../charts/chart33.xml"/><Relationship Id="rId4" Type="http://schemas.openxmlformats.org/officeDocument/2006/relationships/chart" Target="../charts/chart29.xml"/><Relationship Id="rId9" Type="http://schemas.openxmlformats.org/officeDocument/2006/relationships/chart" Target="../charts/chart3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6.xml"/><Relationship Id="rId4" Type="http://schemas.openxmlformats.org/officeDocument/2006/relationships/image" Target="../media/image1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chart" Target="../charts/chart37.xml"/><Relationship Id="rId4" Type="http://schemas.openxmlformats.org/officeDocument/2006/relationships/chart" Target="../charts/chart3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chart" Target="../charts/chart39.xml"/><Relationship Id="rId4" Type="http://schemas.openxmlformats.org/officeDocument/2006/relationships/chart" Target="../charts/chart4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jpeg"/><Relationship Id="rId1" Type="http://schemas.openxmlformats.org/officeDocument/2006/relationships/chart" Target="../charts/chart41.xml"/><Relationship Id="rId4" Type="http://schemas.openxmlformats.org/officeDocument/2006/relationships/chart" Target="../charts/chart4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chart" Target="../charts/chart43.xml"/><Relationship Id="rId1" Type="http://schemas.openxmlformats.org/officeDocument/2006/relationships/image" Target="../media/image24.jpeg"/><Relationship Id="rId4" Type="http://schemas.openxmlformats.org/officeDocument/2006/relationships/chart" Target="../charts/chart4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chart" Target="../charts/chart45.xml"/><Relationship Id="rId4" Type="http://schemas.openxmlformats.org/officeDocument/2006/relationships/chart" Target="../charts/chart4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chart" Target="../charts/chart13.xml"/><Relationship Id="rId18" Type="http://schemas.openxmlformats.org/officeDocument/2006/relationships/chart" Target="../charts/chart16.xml"/><Relationship Id="rId3" Type="http://schemas.openxmlformats.org/officeDocument/2006/relationships/image" Target="../media/image3.jpeg"/><Relationship Id="rId7" Type="http://schemas.openxmlformats.org/officeDocument/2006/relationships/chart" Target="../charts/chart9.xml"/><Relationship Id="rId12" Type="http://schemas.openxmlformats.org/officeDocument/2006/relationships/chart" Target="../charts/chart12.xml"/><Relationship Id="rId17" Type="http://schemas.openxmlformats.org/officeDocument/2006/relationships/chart" Target="../charts/chart15.xml"/><Relationship Id="rId2" Type="http://schemas.openxmlformats.org/officeDocument/2006/relationships/chart" Target="../charts/chart7.xml"/><Relationship Id="rId16" Type="http://schemas.openxmlformats.org/officeDocument/2006/relationships/chart" Target="../charts/chart14.xml"/><Relationship Id="rId1" Type="http://schemas.openxmlformats.org/officeDocument/2006/relationships/chart" Target="../charts/chart6.xml"/><Relationship Id="rId6" Type="http://schemas.openxmlformats.org/officeDocument/2006/relationships/image" Target="../media/image5.jpeg"/><Relationship Id="rId11" Type="http://schemas.openxmlformats.org/officeDocument/2006/relationships/chart" Target="../charts/chart11.xml"/><Relationship Id="rId5" Type="http://schemas.openxmlformats.org/officeDocument/2006/relationships/chart" Target="../charts/chart8.xml"/><Relationship Id="rId15" Type="http://schemas.openxmlformats.org/officeDocument/2006/relationships/image" Target="../media/image8.jpeg"/><Relationship Id="rId10" Type="http://schemas.openxmlformats.org/officeDocument/2006/relationships/image" Target="../media/image2.jpeg"/><Relationship Id="rId19" Type="http://schemas.openxmlformats.org/officeDocument/2006/relationships/chart" Target="../charts/chart17.xml"/><Relationship Id="rId4" Type="http://schemas.openxmlformats.org/officeDocument/2006/relationships/image" Target="../media/image4.jpeg"/><Relationship Id="rId9" Type="http://schemas.openxmlformats.org/officeDocument/2006/relationships/chart" Target="../charts/chart10.xml"/><Relationship Id="rId14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chart" Target="../charts/chart18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7" Type="http://schemas.openxmlformats.org/officeDocument/2006/relationships/chart" Target="../charts/chart25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openxmlformats.org/officeDocument/2006/relationships/image" Target="../media/image2.jpeg"/><Relationship Id="rId4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57150</xdr:rowOff>
    </xdr:from>
    <xdr:ext cx="2952750" cy="66182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2952750" cy="66182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89167</xdr:colOff>
      <xdr:row>0</xdr:row>
      <xdr:rowOff>73820</xdr:rowOff>
    </xdr:from>
    <xdr:to>
      <xdr:col>4</xdr:col>
      <xdr:colOff>401373</xdr:colOff>
      <xdr:row>2</xdr:row>
      <xdr:rowOff>121444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67" y="73820"/>
          <a:ext cx="2092853" cy="547687"/>
        </a:xfrm>
        <a:prstGeom prst="rect">
          <a:avLst/>
        </a:prstGeom>
      </xdr:spPr>
    </xdr:pic>
    <xdr:clientData/>
  </xdr:twoCellAnchor>
  <xdr:twoCellAnchor editAs="oneCell">
    <xdr:from>
      <xdr:col>0</xdr:col>
      <xdr:colOff>137849</xdr:colOff>
      <xdr:row>103</xdr:row>
      <xdr:rowOff>158750</xdr:rowOff>
    </xdr:from>
    <xdr:to>
      <xdr:col>5</xdr:col>
      <xdr:colOff>2381</xdr:colOff>
      <xdr:row>106</xdr:row>
      <xdr:rowOff>130174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49" y="23018750"/>
          <a:ext cx="2098145" cy="542924"/>
        </a:xfrm>
        <a:prstGeom prst="rect">
          <a:avLst/>
        </a:prstGeom>
      </xdr:spPr>
    </xdr:pic>
    <xdr:clientData/>
  </xdr:twoCellAnchor>
  <xdr:twoCellAnchor>
    <xdr:from>
      <xdr:col>2</xdr:col>
      <xdr:colOff>10582</xdr:colOff>
      <xdr:row>130</xdr:row>
      <xdr:rowOff>95251</xdr:rowOff>
    </xdr:from>
    <xdr:to>
      <xdr:col>14</xdr:col>
      <xdr:colOff>349250</xdr:colOff>
      <xdr:row>148</xdr:row>
      <xdr:rowOff>127001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666751</xdr:colOff>
      <xdr:row>23</xdr:row>
      <xdr:rowOff>127000</xdr:rowOff>
    </xdr:from>
    <xdr:to>
      <xdr:col>14</xdr:col>
      <xdr:colOff>338668</xdr:colOff>
      <xdr:row>44</xdr:row>
      <xdr:rowOff>84668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42333</xdr:colOff>
      <xdr:row>69</xdr:row>
      <xdr:rowOff>133351</xdr:rowOff>
    </xdr:from>
    <xdr:to>
      <xdr:col>14</xdr:col>
      <xdr:colOff>201082</xdr:colOff>
      <xdr:row>85</xdr:row>
      <xdr:rowOff>122767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95250</xdr:colOff>
      <xdr:row>46</xdr:row>
      <xdr:rowOff>59531</xdr:rowOff>
    </xdr:from>
    <xdr:to>
      <xdr:col>4</xdr:col>
      <xdr:colOff>394758</xdr:colOff>
      <xdr:row>49</xdr:row>
      <xdr:rowOff>26292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215687"/>
          <a:ext cx="2080155" cy="538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84667</xdr:rowOff>
    </xdr:from>
    <xdr:to>
      <xdr:col>4</xdr:col>
      <xdr:colOff>300566</xdr:colOff>
      <xdr:row>155</xdr:row>
      <xdr:rowOff>24268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4065105"/>
          <a:ext cx="1970088" cy="511101"/>
        </a:xfrm>
        <a:prstGeom prst="rect">
          <a:avLst/>
        </a:prstGeom>
      </xdr:spPr>
    </xdr:pic>
    <xdr:clientData/>
  </xdr:twoCellAnchor>
  <xdr:twoCellAnchor>
    <xdr:from>
      <xdr:col>1</xdr:col>
      <xdr:colOff>628650</xdr:colOff>
      <xdr:row>86</xdr:row>
      <xdr:rowOff>2541</xdr:rowOff>
    </xdr:from>
    <xdr:to>
      <xdr:col>14</xdr:col>
      <xdr:colOff>408516</xdr:colOff>
      <xdr:row>102</xdr:row>
      <xdr:rowOff>34291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117051</xdr:colOff>
      <xdr:row>176</xdr:row>
      <xdr:rowOff>4393</xdr:rowOff>
    </xdr:from>
    <xdr:to>
      <xdr:col>14</xdr:col>
      <xdr:colOff>222884</xdr:colOff>
      <xdr:row>191</xdr:row>
      <xdr:rowOff>58263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14287</xdr:colOff>
      <xdr:row>192</xdr:row>
      <xdr:rowOff>52388</xdr:rowOff>
    </xdr:from>
    <xdr:to>
      <xdr:col>14</xdr:col>
      <xdr:colOff>46672</xdr:colOff>
      <xdr:row>207</xdr:row>
      <xdr:rowOff>186797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89167</xdr:colOff>
      <xdr:row>0</xdr:row>
      <xdr:rowOff>73820</xdr:rowOff>
    </xdr:from>
    <xdr:to>
      <xdr:col>4</xdr:col>
      <xdr:colOff>401373</xdr:colOff>
      <xdr:row>2</xdr:row>
      <xdr:rowOff>121444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67" y="73820"/>
          <a:ext cx="2093381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137849</xdr:colOff>
      <xdr:row>103</xdr:row>
      <xdr:rowOff>158750</xdr:rowOff>
    </xdr:from>
    <xdr:to>
      <xdr:col>5</xdr:col>
      <xdr:colOff>2381</xdr:colOff>
      <xdr:row>106</xdr:row>
      <xdr:rowOff>130174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99" y="22856825"/>
          <a:ext cx="2093382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46</xdr:row>
      <xdr:rowOff>59531</xdr:rowOff>
    </xdr:from>
    <xdr:to>
      <xdr:col>4</xdr:col>
      <xdr:colOff>394758</xdr:colOff>
      <xdr:row>49</xdr:row>
      <xdr:rowOff>26292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041856"/>
          <a:ext cx="2080683" cy="538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84667</xdr:rowOff>
    </xdr:from>
    <xdr:to>
      <xdr:col>4</xdr:col>
      <xdr:colOff>300566</xdr:colOff>
      <xdr:row>155</xdr:row>
      <xdr:rowOff>24268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4098442"/>
          <a:ext cx="1967441" cy="5111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25</xdr:row>
      <xdr:rowOff>0</xdr:rowOff>
    </xdr:from>
    <xdr:to>
      <xdr:col>9</xdr:col>
      <xdr:colOff>38101</xdr:colOff>
      <xdr:row>44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72</xdr:row>
      <xdr:rowOff>28575</xdr:rowOff>
    </xdr:from>
    <xdr:to>
      <xdr:col>8</xdr:col>
      <xdr:colOff>590550</xdr:colOff>
      <xdr:row>87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28575</xdr:rowOff>
    </xdr:from>
    <xdr:to>
      <xdr:col>4</xdr:col>
      <xdr:colOff>142875</xdr:colOff>
      <xdr:row>2</xdr:row>
      <xdr:rowOff>57150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20764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47</xdr:row>
      <xdr:rowOff>38100</xdr:rowOff>
    </xdr:from>
    <xdr:to>
      <xdr:col>3</xdr:col>
      <xdr:colOff>752476</xdr:colOff>
      <xdr:row>49</xdr:row>
      <xdr:rowOff>9525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9991725"/>
          <a:ext cx="1905000" cy="466725"/>
        </a:xfrm>
        <a:prstGeom prst="rect">
          <a:avLst/>
        </a:prstGeom>
      </xdr:spPr>
    </xdr:pic>
    <xdr:clientData/>
  </xdr:twoCellAnchor>
  <xdr:twoCellAnchor>
    <xdr:from>
      <xdr:col>2</xdr:col>
      <xdr:colOff>539115</xdr:colOff>
      <xdr:row>88</xdr:row>
      <xdr:rowOff>95249</xdr:rowOff>
    </xdr:from>
    <xdr:to>
      <xdr:col>8</xdr:col>
      <xdr:colOff>748665</xdr:colOff>
      <xdr:row>103</xdr:row>
      <xdr:rowOff>95250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704849</xdr:colOff>
      <xdr:row>24</xdr:row>
      <xdr:rowOff>142875</xdr:rowOff>
    </xdr:from>
    <xdr:to>
      <xdr:col>8</xdr:col>
      <xdr:colOff>752474</xdr:colOff>
      <xdr:row>43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57151</xdr:colOff>
      <xdr:row>0</xdr:row>
      <xdr:rowOff>38100</xdr:rowOff>
    </xdr:from>
    <xdr:to>
      <xdr:col>4</xdr:col>
      <xdr:colOff>9526</xdr:colOff>
      <xdr:row>2</xdr:row>
      <xdr:rowOff>67041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2019300" cy="52424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47</xdr:row>
      <xdr:rowOff>47625</xdr:rowOff>
    </xdr:from>
    <xdr:to>
      <xdr:col>4</xdr:col>
      <xdr:colOff>138640</xdr:colOff>
      <xdr:row>49</xdr:row>
      <xdr:rowOff>161925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858500"/>
          <a:ext cx="2091265" cy="495300"/>
        </a:xfrm>
        <a:prstGeom prst="rect">
          <a:avLst/>
        </a:prstGeom>
      </xdr:spPr>
    </xdr:pic>
    <xdr:clientData/>
  </xdr:twoCellAnchor>
  <xdr:twoCellAnchor>
    <xdr:from>
      <xdr:col>2</xdr:col>
      <xdr:colOff>520700</xdr:colOff>
      <xdr:row>72</xdr:row>
      <xdr:rowOff>152401</xdr:rowOff>
    </xdr:from>
    <xdr:to>
      <xdr:col>8</xdr:col>
      <xdr:colOff>479425</xdr:colOff>
      <xdr:row>89</xdr:row>
      <xdr:rowOff>1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796924</xdr:colOff>
      <xdr:row>25</xdr:row>
      <xdr:rowOff>98424</xdr:rowOff>
    </xdr:from>
    <xdr:to>
      <xdr:col>7</xdr:col>
      <xdr:colOff>673100</xdr:colOff>
      <xdr:row>44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3</xdr:col>
      <xdr:colOff>76200</xdr:colOff>
      <xdr:row>2</xdr:row>
      <xdr:rowOff>71184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038350" cy="52838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47</xdr:row>
      <xdr:rowOff>60324</xdr:rowOff>
    </xdr:from>
    <xdr:to>
      <xdr:col>3</xdr:col>
      <xdr:colOff>383614</xdr:colOff>
      <xdr:row>50</xdr:row>
      <xdr:rowOff>76199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042649"/>
          <a:ext cx="2288614" cy="587375"/>
        </a:xfrm>
        <a:prstGeom prst="rect">
          <a:avLst/>
        </a:prstGeom>
      </xdr:spPr>
    </xdr:pic>
    <xdr:clientData/>
  </xdr:twoCellAnchor>
  <xdr:twoCellAnchor>
    <xdr:from>
      <xdr:col>1</xdr:col>
      <xdr:colOff>555625</xdr:colOff>
      <xdr:row>72</xdr:row>
      <xdr:rowOff>85723</xdr:rowOff>
    </xdr:from>
    <xdr:to>
      <xdr:col>8</xdr:col>
      <xdr:colOff>158750</xdr:colOff>
      <xdr:row>89</xdr:row>
      <xdr:rowOff>158750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24</xdr:row>
      <xdr:rowOff>171450</xdr:rowOff>
    </xdr:from>
    <xdr:to>
      <xdr:col>9</xdr:col>
      <xdr:colOff>15875</xdr:colOff>
      <xdr:row>43</xdr:row>
      <xdr:rowOff>31750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19050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2009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47</xdr:row>
      <xdr:rowOff>66675</xdr:rowOff>
    </xdr:from>
    <xdr:to>
      <xdr:col>4</xdr:col>
      <xdr:colOff>218015</xdr:colOff>
      <xdr:row>50</xdr:row>
      <xdr:rowOff>9525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39400"/>
          <a:ext cx="2094440" cy="514350"/>
        </a:xfrm>
        <a:prstGeom prst="rect">
          <a:avLst/>
        </a:prstGeom>
      </xdr:spPr>
    </xdr:pic>
    <xdr:clientData/>
  </xdr:twoCellAnchor>
  <xdr:twoCellAnchor>
    <xdr:from>
      <xdr:col>2</xdr:col>
      <xdr:colOff>412750</xdr:colOff>
      <xdr:row>73</xdr:row>
      <xdr:rowOff>85724</xdr:rowOff>
    </xdr:from>
    <xdr:to>
      <xdr:col>9</xdr:col>
      <xdr:colOff>66674</xdr:colOff>
      <xdr:row>91</xdr:row>
      <xdr:rowOff>111125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57151</xdr:rowOff>
    </xdr:from>
    <xdr:to>
      <xdr:col>3</xdr:col>
      <xdr:colOff>809625</xdr:colOff>
      <xdr:row>2</xdr:row>
      <xdr:rowOff>57150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57151"/>
          <a:ext cx="1971674" cy="495299"/>
        </a:xfrm>
        <a:prstGeom prst="rect">
          <a:avLst/>
        </a:prstGeom>
      </xdr:spPr>
    </xdr:pic>
    <xdr:clientData/>
  </xdr:twoCellAnchor>
  <xdr:twoCellAnchor>
    <xdr:from>
      <xdr:col>2</xdr:col>
      <xdr:colOff>647700</xdr:colOff>
      <xdr:row>25</xdr:row>
      <xdr:rowOff>47624</xdr:rowOff>
    </xdr:from>
    <xdr:to>
      <xdr:col>8</xdr:col>
      <xdr:colOff>657226</xdr:colOff>
      <xdr:row>43</xdr:row>
      <xdr:rowOff>95250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66676</xdr:colOff>
      <xdr:row>47</xdr:row>
      <xdr:rowOff>47625</xdr:rowOff>
    </xdr:from>
    <xdr:to>
      <xdr:col>3</xdr:col>
      <xdr:colOff>790576</xdr:colOff>
      <xdr:row>49</xdr:row>
      <xdr:rowOff>176029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9677400"/>
          <a:ext cx="1962150" cy="509404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72</xdr:row>
      <xdr:rowOff>114299</xdr:rowOff>
    </xdr:from>
    <xdr:to>
      <xdr:col>9</xdr:col>
      <xdr:colOff>158750</xdr:colOff>
      <xdr:row>90</xdr:row>
      <xdr:rowOff>47625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25</xdr:row>
      <xdr:rowOff>28575</xdr:rowOff>
    </xdr:from>
    <xdr:to>
      <xdr:col>8</xdr:col>
      <xdr:colOff>171450</xdr:colOff>
      <xdr:row>43</xdr:row>
      <xdr:rowOff>133350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28576</xdr:rowOff>
    </xdr:from>
    <xdr:to>
      <xdr:col>3</xdr:col>
      <xdr:colOff>228600</xdr:colOff>
      <xdr:row>2</xdr:row>
      <xdr:rowOff>12190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6"/>
          <a:ext cx="2085975" cy="47891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47</xdr:row>
      <xdr:rowOff>85725</xdr:rowOff>
    </xdr:from>
    <xdr:to>
      <xdr:col>3</xdr:col>
      <xdr:colOff>205628</xdr:colOff>
      <xdr:row>49</xdr:row>
      <xdr:rowOff>175630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753725"/>
          <a:ext cx="1939178" cy="470905"/>
        </a:xfrm>
        <a:prstGeom prst="rect">
          <a:avLst/>
        </a:prstGeom>
      </xdr:spPr>
    </xdr:pic>
    <xdr:clientData/>
  </xdr:twoCellAnchor>
  <xdr:twoCellAnchor>
    <xdr:from>
      <xdr:col>1</xdr:col>
      <xdr:colOff>301625</xdr:colOff>
      <xdr:row>73</xdr:row>
      <xdr:rowOff>79374</xdr:rowOff>
    </xdr:from>
    <xdr:to>
      <xdr:col>8</xdr:col>
      <xdr:colOff>190500</xdr:colOff>
      <xdr:row>92</xdr:row>
      <xdr:rowOff>88899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453390</xdr:colOff>
      <xdr:row>0</xdr:row>
      <xdr:rowOff>114300</xdr:rowOff>
    </xdr:from>
    <xdr:to>
      <xdr:col>14</xdr:col>
      <xdr:colOff>381000</xdr:colOff>
      <xdr:row>22</xdr:row>
      <xdr:rowOff>64770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97640" y="114300"/>
              <a:ext cx="1756410" cy="46081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276225</xdr:colOff>
      <xdr:row>0</xdr:row>
      <xdr:rowOff>542926</xdr:rowOff>
    </xdr:from>
    <xdr:to>
      <xdr:col>18</xdr:col>
      <xdr:colOff>203835</xdr:colOff>
      <xdr:row>11</xdr:row>
      <xdr:rowOff>121921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44325" y="542926"/>
              <a:ext cx="1756410" cy="21316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2066925" cy="521445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066925" cy="5214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70800</xdr:colOff>
      <xdr:row>38</xdr:row>
      <xdr:rowOff>77756</xdr:rowOff>
    </xdr:from>
    <xdr:to>
      <xdr:col>13</xdr:col>
      <xdr:colOff>1052523</xdr:colOff>
      <xdr:row>61</xdr:row>
      <xdr:rowOff>165230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26721</xdr:colOff>
      <xdr:row>12</xdr:row>
      <xdr:rowOff>106915</xdr:rowOff>
    </xdr:from>
    <xdr:to>
      <xdr:col>13</xdr:col>
      <xdr:colOff>1037059</xdr:colOff>
      <xdr:row>33</xdr:row>
      <xdr:rowOff>204108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Añ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81083" y="3275435"/>
              <a:ext cx="1010338" cy="51609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29158</xdr:colOff>
      <xdr:row>5</xdr:row>
      <xdr:rowOff>29158</xdr:rowOff>
    </xdr:from>
    <xdr:to>
      <xdr:col>5</xdr:col>
      <xdr:colOff>651199</xdr:colOff>
      <xdr:row>11</xdr:row>
      <xdr:rowOff>320740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Tipo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8750" y="1127449"/>
              <a:ext cx="2721429" cy="20021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150812</xdr:colOff>
      <xdr:row>16</xdr:row>
      <xdr:rowOff>204107</xdr:rowOff>
    </xdr:from>
    <xdr:to>
      <xdr:col>12</xdr:col>
      <xdr:colOff>607219</xdr:colOff>
      <xdr:row>33</xdr:row>
      <xdr:rowOff>202406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38099</xdr:colOff>
      <xdr:row>0</xdr:row>
      <xdr:rowOff>38100</xdr:rowOff>
    </xdr:from>
    <xdr:to>
      <xdr:col>3</xdr:col>
      <xdr:colOff>155510</xdr:colOff>
      <xdr:row>1</xdr:row>
      <xdr:rowOff>274358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38100"/>
          <a:ext cx="2216799" cy="566717"/>
        </a:xfrm>
        <a:prstGeom prst="rect">
          <a:avLst/>
        </a:prstGeom>
      </xdr:spPr>
    </xdr:pic>
    <xdr:clientData/>
  </xdr:twoCellAnchor>
  <xdr:twoCellAnchor editAs="oneCell">
    <xdr:from>
      <xdr:col>0</xdr:col>
      <xdr:colOff>155509</xdr:colOff>
      <xdr:row>13</xdr:row>
      <xdr:rowOff>1</xdr:rowOff>
    </xdr:from>
    <xdr:to>
      <xdr:col>12</xdr:col>
      <xdr:colOff>602602</xdr:colOff>
      <xdr:row>16</xdr:row>
      <xdr:rowOff>155510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Tipo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5509" y="3285154"/>
              <a:ext cx="8543343" cy="9136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106914</xdr:colOff>
      <xdr:row>34</xdr:row>
      <xdr:rowOff>87475</xdr:rowOff>
    </xdr:from>
    <xdr:to>
      <xdr:col>13</xdr:col>
      <xdr:colOff>1049695</xdr:colOff>
      <xdr:row>37</xdr:row>
      <xdr:rowOff>194387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Tipo 6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914" y="8562781"/>
              <a:ext cx="9797143" cy="9136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1</xdr:row>
      <xdr:rowOff>133350</xdr:rowOff>
    </xdr:from>
    <xdr:to>
      <xdr:col>9</xdr:col>
      <xdr:colOff>276225</xdr:colOff>
      <xdr:row>26</xdr:row>
      <xdr:rowOff>114299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19875" y="381000"/>
              <a:ext cx="1828800" cy="4819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190500</xdr:colOff>
      <xdr:row>21</xdr:row>
      <xdr:rowOff>152401</xdr:rowOff>
    </xdr:from>
    <xdr:to>
      <xdr:col>6</xdr:col>
      <xdr:colOff>870585</xdr:colOff>
      <xdr:row>32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62450" y="4200526"/>
              <a:ext cx="1828800" cy="2057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12</xdr:col>
      <xdr:colOff>519112</xdr:colOff>
      <xdr:row>1</xdr:row>
      <xdr:rowOff>9525</xdr:rowOff>
    </xdr:from>
    <xdr:to>
      <xdr:col>19</xdr:col>
      <xdr:colOff>619125</xdr:colOff>
      <xdr:row>14</xdr:row>
      <xdr:rowOff>28575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89957</xdr:colOff>
      <xdr:row>17</xdr:row>
      <xdr:rowOff>77389</xdr:rowOff>
    </xdr:from>
    <xdr:to>
      <xdr:col>11</xdr:col>
      <xdr:colOff>531813</xdr:colOff>
      <xdr:row>34</xdr:row>
      <xdr:rowOff>67469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619125</xdr:colOff>
      <xdr:row>16</xdr:row>
      <xdr:rowOff>158750</xdr:rowOff>
    </xdr:from>
    <xdr:to>
      <xdr:col>13</xdr:col>
      <xdr:colOff>59532</xdr:colOff>
      <xdr:row>35</xdr:row>
      <xdr:rowOff>31750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Año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40453" y="4306094"/>
              <a:ext cx="1008063" cy="50522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74085</xdr:colOff>
      <xdr:row>41</xdr:row>
      <xdr:rowOff>37703</xdr:rowOff>
    </xdr:from>
    <xdr:to>
      <xdr:col>13</xdr:col>
      <xdr:colOff>57547</xdr:colOff>
      <xdr:row>62</xdr:row>
      <xdr:rowOff>121708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39688</xdr:colOff>
      <xdr:row>5</xdr:row>
      <xdr:rowOff>51595</xdr:rowOff>
    </xdr:from>
    <xdr:to>
      <xdr:col>7</xdr:col>
      <xdr:colOff>724297</xdr:colOff>
      <xdr:row>12</xdr:row>
      <xdr:rowOff>277815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Tip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36094" y="1113236"/>
              <a:ext cx="3353594" cy="20816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31750</xdr:colOff>
      <xdr:row>0</xdr:row>
      <xdr:rowOff>42333</xdr:rowOff>
    </xdr:from>
    <xdr:to>
      <xdr:col>3</xdr:col>
      <xdr:colOff>158845</xdr:colOff>
      <xdr:row>2</xdr:row>
      <xdr:rowOff>119062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2333"/>
          <a:ext cx="2353564" cy="576792"/>
        </a:xfrm>
        <a:prstGeom prst="rect">
          <a:avLst/>
        </a:prstGeom>
      </xdr:spPr>
    </xdr:pic>
    <xdr:clientData/>
  </xdr:twoCellAnchor>
  <xdr:twoCellAnchor editAs="oneCell">
    <xdr:from>
      <xdr:col>0</xdr:col>
      <xdr:colOff>152797</xdr:colOff>
      <xdr:row>13</xdr:row>
      <xdr:rowOff>105173</xdr:rowOff>
    </xdr:from>
    <xdr:to>
      <xdr:col>13</xdr:col>
      <xdr:colOff>53579</xdr:colOff>
      <xdr:row>16</xdr:row>
      <xdr:rowOff>134938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Tipo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797" y="3349626"/>
              <a:ext cx="10189766" cy="9326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117078</xdr:colOff>
      <xdr:row>35</xdr:row>
      <xdr:rowOff>53579</xdr:rowOff>
    </xdr:from>
    <xdr:to>
      <xdr:col>13</xdr:col>
      <xdr:colOff>37704</xdr:colOff>
      <xdr:row>40</xdr:row>
      <xdr:rowOff>43657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Tipo 7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78" y="9380142"/>
              <a:ext cx="10209610" cy="9326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25</xdr:row>
      <xdr:rowOff>38101</xdr:rowOff>
    </xdr:from>
    <xdr:to>
      <xdr:col>8</xdr:col>
      <xdr:colOff>828675</xdr:colOff>
      <xdr:row>45</xdr:row>
      <xdr:rowOff>104775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823234</xdr:colOff>
      <xdr:row>126</xdr:row>
      <xdr:rowOff>19050</xdr:rowOff>
    </xdr:from>
    <xdr:to>
      <xdr:col>8</xdr:col>
      <xdr:colOff>693965</xdr:colOff>
      <xdr:row>145</xdr:row>
      <xdr:rowOff>13607</xdr:rowOff>
    </xdr:to>
    <xdr:graphicFrame macro="">
      <xdr:nvGraphicFramePr>
        <xdr:cNvPr id="30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110219</xdr:colOff>
      <xdr:row>47</xdr:row>
      <xdr:rowOff>59872</xdr:rowOff>
    </xdr:from>
    <xdr:to>
      <xdr:col>3</xdr:col>
      <xdr:colOff>933450</xdr:colOff>
      <xdr:row>49</xdr:row>
      <xdr:rowOff>163592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9" y="10918372"/>
          <a:ext cx="1975756" cy="4751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3</xdr:col>
      <xdr:colOff>942975</xdr:colOff>
      <xdr:row>2</xdr:row>
      <xdr:rowOff>47625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2019300" cy="495300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71</xdr:row>
      <xdr:rowOff>114302</xdr:rowOff>
    </xdr:from>
    <xdr:to>
      <xdr:col>8</xdr:col>
      <xdr:colOff>714374</xdr:colOff>
      <xdr:row>84</xdr:row>
      <xdr:rowOff>142875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91169</xdr:colOff>
      <xdr:row>98</xdr:row>
      <xdr:rowOff>142874</xdr:rowOff>
    </xdr:from>
    <xdr:to>
      <xdr:col>3</xdr:col>
      <xdr:colOff>1022198</xdr:colOff>
      <xdr:row>100</xdr:row>
      <xdr:rowOff>190499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9" y="22730731"/>
          <a:ext cx="2101243" cy="537482"/>
        </a:xfrm>
        <a:prstGeom prst="rect">
          <a:avLst/>
        </a:prstGeom>
      </xdr:spPr>
    </xdr:pic>
    <xdr:clientData/>
  </xdr:twoCellAnchor>
  <xdr:twoCellAnchor>
    <xdr:from>
      <xdr:col>3</xdr:col>
      <xdr:colOff>123825</xdr:colOff>
      <xdr:row>171</xdr:row>
      <xdr:rowOff>38100</xdr:rowOff>
    </xdr:from>
    <xdr:to>
      <xdr:col>8</xdr:col>
      <xdr:colOff>809625</xdr:colOff>
      <xdr:row>186</xdr:row>
      <xdr:rowOff>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104775</xdr:colOff>
      <xdr:row>148</xdr:row>
      <xdr:rowOff>38100</xdr:rowOff>
    </xdr:from>
    <xdr:to>
      <xdr:col>3</xdr:col>
      <xdr:colOff>1019175</xdr:colOff>
      <xdr:row>150</xdr:row>
      <xdr:rowOff>161925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3966150"/>
          <a:ext cx="2066925" cy="504825"/>
        </a:xfrm>
        <a:prstGeom prst="rect">
          <a:avLst/>
        </a:prstGeom>
      </xdr:spPr>
    </xdr:pic>
    <xdr:clientData/>
  </xdr:twoCellAnchor>
  <xdr:twoCellAnchor>
    <xdr:from>
      <xdr:col>3</xdr:col>
      <xdr:colOff>156479</xdr:colOff>
      <xdr:row>85</xdr:row>
      <xdr:rowOff>108858</xdr:rowOff>
    </xdr:from>
    <xdr:to>
      <xdr:col>8</xdr:col>
      <xdr:colOff>613682</xdr:colOff>
      <xdr:row>97</xdr:row>
      <xdr:rowOff>0</xdr:rowOff>
    </xdr:to>
    <xdr:graphicFrame macro="">
      <xdr:nvGraphicFramePr>
        <xdr:cNvPr id="28" name="Grá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28575</xdr:colOff>
      <xdr:row>204</xdr:row>
      <xdr:rowOff>104775</xdr:rowOff>
    </xdr:from>
    <xdr:to>
      <xdr:col>4</xdr:col>
      <xdr:colOff>75140</xdr:colOff>
      <xdr:row>207</xdr:row>
      <xdr:rowOff>76199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826275"/>
          <a:ext cx="2094440" cy="542924"/>
        </a:xfrm>
        <a:prstGeom prst="rect">
          <a:avLst/>
        </a:prstGeom>
      </xdr:spPr>
    </xdr:pic>
    <xdr:clientData/>
  </xdr:twoCellAnchor>
  <xdr:twoCellAnchor>
    <xdr:from>
      <xdr:col>2</xdr:col>
      <xdr:colOff>695325</xdr:colOff>
      <xdr:row>229</xdr:row>
      <xdr:rowOff>180974</xdr:rowOff>
    </xdr:from>
    <xdr:to>
      <xdr:col>8</xdr:col>
      <xdr:colOff>866776</xdr:colOff>
      <xdr:row>248</xdr:row>
      <xdr:rowOff>38099</xdr:rowOff>
    </xdr:to>
    <xdr:graphicFrame macro="">
      <xdr:nvGraphicFramePr>
        <xdr:cNvPr id="50" name="Gráfico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726622</xdr:colOff>
      <xdr:row>274</xdr:row>
      <xdr:rowOff>93889</xdr:rowOff>
    </xdr:from>
    <xdr:to>
      <xdr:col>8</xdr:col>
      <xdr:colOff>736147</xdr:colOff>
      <xdr:row>290</xdr:row>
      <xdr:rowOff>74839</xdr:rowOff>
    </xdr:to>
    <xdr:graphicFrame macro="">
      <xdr:nvGraphicFramePr>
        <xdr:cNvPr id="61" name="Gráfico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825952</xdr:colOff>
      <xdr:row>291</xdr:row>
      <xdr:rowOff>6806</xdr:rowOff>
    </xdr:from>
    <xdr:to>
      <xdr:col>8</xdr:col>
      <xdr:colOff>201385</xdr:colOff>
      <xdr:row>306</xdr:row>
      <xdr:rowOff>85726</xdr:rowOff>
    </xdr:to>
    <xdr:graphicFrame macro="">
      <xdr:nvGraphicFramePr>
        <xdr:cNvPr id="62" name="Gráfico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6804</xdr:colOff>
      <xdr:row>252</xdr:row>
      <xdr:rowOff>54428</xdr:rowOff>
    </xdr:from>
    <xdr:to>
      <xdr:col>3</xdr:col>
      <xdr:colOff>968829</xdr:colOff>
      <xdr:row>254</xdr:row>
      <xdr:rowOff>140152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83" y="68933785"/>
          <a:ext cx="1978478" cy="466724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</xdr:colOff>
      <xdr:row>308</xdr:row>
      <xdr:rowOff>129266</xdr:rowOff>
    </xdr:from>
    <xdr:to>
      <xdr:col>4</xdr:col>
      <xdr:colOff>58811</xdr:colOff>
      <xdr:row>311</xdr:row>
      <xdr:rowOff>43541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8736480"/>
          <a:ext cx="2101243" cy="485775"/>
        </a:xfrm>
        <a:prstGeom prst="rect">
          <a:avLst/>
        </a:prstGeom>
      </xdr:spPr>
    </xdr:pic>
    <xdr:clientData/>
  </xdr:twoCellAnchor>
  <xdr:twoCellAnchor>
    <xdr:from>
      <xdr:col>2</xdr:col>
      <xdr:colOff>685800</xdr:colOff>
      <xdr:row>336</xdr:row>
      <xdr:rowOff>133348</xdr:rowOff>
    </xdr:from>
    <xdr:to>
      <xdr:col>8</xdr:col>
      <xdr:colOff>809624</xdr:colOff>
      <xdr:row>356</xdr:row>
      <xdr:rowOff>13608</xdr:rowOff>
    </xdr:to>
    <xdr:graphicFrame macro="">
      <xdr:nvGraphicFramePr>
        <xdr:cNvPr id="66" name="Gráfico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38100</xdr:colOff>
      <xdr:row>359</xdr:row>
      <xdr:rowOff>38100</xdr:rowOff>
    </xdr:from>
    <xdr:to>
      <xdr:col>4</xdr:col>
      <xdr:colOff>84665</xdr:colOff>
      <xdr:row>361</xdr:row>
      <xdr:rowOff>142875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1287600"/>
          <a:ext cx="2094440" cy="485775"/>
        </a:xfrm>
        <a:prstGeom prst="rect">
          <a:avLst/>
        </a:prstGeom>
      </xdr:spPr>
    </xdr:pic>
    <xdr:clientData/>
  </xdr:twoCellAnchor>
  <xdr:twoCellAnchor>
    <xdr:from>
      <xdr:col>2</xdr:col>
      <xdr:colOff>775608</xdr:colOff>
      <xdr:row>382</xdr:row>
      <xdr:rowOff>171449</xdr:rowOff>
    </xdr:from>
    <xdr:to>
      <xdr:col>8</xdr:col>
      <xdr:colOff>561975</xdr:colOff>
      <xdr:row>397</xdr:row>
      <xdr:rowOff>81643</xdr:rowOff>
    </xdr:to>
    <xdr:graphicFrame macro="">
      <xdr:nvGraphicFramePr>
        <xdr:cNvPr id="71" name="Gráfico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698591</xdr:colOff>
      <xdr:row>397</xdr:row>
      <xdr:rowOff>133351</xdr:rowOff>
    </xdr:from>
    <xdr:to>
      <xdr:col>8</xdr:col>
      <xdr:colOff>393791</xdr:colOff>
      <xdr:row>414</xdr:row>
      <xdr:rowOff>132535</xdr:rowOff>
    </xdr:to>
    <xdr:graphicFrame macro="">
      <xdr:nvGraphicFramePr>
        <xdr:cNvPr id="43" name="Grá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114299</xdr:colOff>
      <xdr:row>186</xdr:row>
      <xdr:rowOff>133350</xdr:rowOff>
    </xdr:from>
    <xdr:to>
      <xdr:col>8</xdr:col>
      <xdr:colOff>790574</xdr:colOff>
      <xdr:row>202</xdr:row>
      <xdr:rowOff>76200</xdr:rowOff>
    </xdr:to>
    <xdr:graphicFrame macro="">
      <xdr:nvGraphicFramePr>
        <xdr:cNvPr id="44" name="Gráfic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568325</xdr:colOff>
      <xdr:row>25</xdr:row>
      <xdr:rowOff>139701</xdr:rowOff>
    </xdr:from>
    <xdr:to>
      <xdr:col>8</xdr:col>
      <xdr:colOff>25400</xdr:colOff>
      <xdr:row>46</xdr:row>
      <xdr:rowOff>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28576</xdr:rowOff>
    </xdr:from>
    <xdr:to>
      <xdr:col>3</xdr:col>
      <xdr:colOff>142875</xdr:colOff>
      <xdr:row>2</xdr:row>
      <xdr:rowOff>24923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6"/>
          <a:ext cx="2000250" cy="4821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47</xdr:row>
      <xdr:rowOff>38101</xdr:rowOff>
    </xdr:from>
    <xdr:to>
      <xdr:col>3</xdr:col>
      <xdr:colOff>76200</xdr:colOff>
      <xdr:row>49</xdr:row>
      <xdr:rowOff>98932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382251"/>
          <a:ext cx="1933575" cy="460881"/>
        </a:xfrm>
        <a:prstGeom prst="rect">
          <a:avLst/>
        </a:prstGeom>
      </xdr:spPr>
    </xdr:pic>
    <xdr:clientData/>
  </xdr:twoCellAnchor>
  <xdr:twoCellAnchor>
    <xdr:from>
      <xdr:col>1</xdr:col>
      <xdr:colOff>581024</xdr:colOff>
      <xdr:row>69</xdr:row>
      <xdr:rowOff>114301</xdr:rowOff>
    </xdr:from>
    <xdr:to>
      <xdr:col>7</xdr:col>
      <xdr:colOff>695325</xdr:colOff>
      <xdr:row>87</xdr:row>
      <xdr:rowOff>19050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219075</xdr:colOff>
      <xdr:row>88</xdr:row>
      <xdr:rowOff>85724</xdr:rowOff>
    </xdr:from>
    <xdr:to>
      <xdr:col>7</xdr:col>
      <xdr:colOff>527685</xdr:colOff>
      <xdr:row>105</xdr:row>
      <xdr:rowOff>142875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41</xdr:row>
      <xdr:rowOff>95250</xdr:rowOff>
    </xdr:from>
    <xdr:to>
      <xdr:col>13</xdr:col>
      <xdr:colOff>295276</xdr:colOff>
      <xdr:row>58</xdr:row>
      <xdr:rowOff>133350</xdr:rowOff>
    </xdr:to>
    <xdr:graphicFrame macro="">
      <xdr:nvGraphicFramePr>
        <xdr:cNvPr id="31" name="Gráfic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438149</xdr:colOff>
      <xdr:row>23</xdr:row>
      <xdr:rowOff>161924</xdr:rowOff>
    </xdr:from>
    <xdr:to>
      <xdr:col>13</xdr:col>
      <xdr:colOff>314324</xdr:colOff>
      <xdr:row>39</xdr:row>
      <xdr:rowOff>142875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430530</xdr:colOff>
      <xdr:row>85</xdr:row>
      <xdr:rowOff>100964</xdr:rowOff>
    </xdr:from>
    <xdr:to>
      <xdr:col>13</xdr:col>
      <xdr:colOff>171450</xdr:colOff>
      <xdr:row>99</xdr:row>
      <xdr:rowOff>158115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28575</xdr:rowOff>
    </xdr:from>
    <xdr:to>
      <xdr:col>4</xdr:col>
      <xdr:colOff>265640</xdr:colOff>
      <xdr:row>2</xdr:row>
      <xdr:rowOff>38100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209444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61</xdr:row>
      <xdr:rowOff>66675</xdr:rowOff>
    </xdr:from>
    <xdr:to>
      <xdr:col>4</xdr:col>
      <xdr:colOff>303740</xdr:colOff>
      <xdr:row>63</xdr:row>
      <xdr:rowOff>114299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915900"/>
          <a:ext cx="2094440" cy="542924"/>
        </a:xfrm>
        <a:prstGeom prst="rect">
          <a:avLst/>
        </a:prstGeom>
      </xdr:spPr>
    </xdr:pic>
    <xdr:clientData/>
  </xdr:twoCellAnchor>
  <xdr:twoCellAnchor>
    <xdr:from>
      <xdr:col>2</xdr:col>
      <xdr:colOff>461009</xdr:colOff>
      <xdr:row>152</xdr:row>
      <xdr:rowOff>219075</xdr:rowOff>
    </xdr:from>
    <xdr:to>
      <xdr:col>12</xdr:col>
      <xdr:colOff>233086</xdr:colOff>
      <xdr:row>170</xdr:row>
      <xdr:rowOff>66675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115406</xdr:colOff>
      <xdr:row>103</xdr:row>
      <xdr:rowOff>115837</xdr:rowOff>
    </xdr:from>
    <xdr:to>
      <xdr:col>11</xdr:col>
      <xdr:colOff>257175</xdr:colOff>
      <xdr:row>118</xdr:row>
      <xdr:rowOff>19051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3</xdr:col>
      <xdr:colOff>9525</xdr:colOff>
      <xdr:row>1</xdr:row>
      <xdr:rowOff>169362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962150" cy="445587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25</xdr:row>
      <xdr:rowOff>6349</xdr:rowOff>
    </xdr:from>
    <xdr:to>
      <xdr:col>9</xdr:col>
      <xdr:colOff>215900</xdr:colOff>
      <xdr:row>41</xdr:row>
      <xdr:rowOff>63500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327025</xdr:colOff>
      <xdr:row>43</xdr:row>
      <xdr:rowOff>69850</xdr:rowOff>
    </xdr:from>
    <xdr:to>
      <xdr:col>9</xdr:col>
      <xdr:colOff>234950</xdr:colOff>
      <xdr:row>59</xdr:row>
      <xdr:rowOff>123826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EPM" refreshedDate="45755.574082407409" createdVersion="6" refreshedVersion="6" minRefreshableVersion="3" recordCount="366">
  <cacheSource type="worksheet">
    <worksheetSource ref="A3:D369" sheet="DATOS EXT"/>
  </cacheSource>
  <cacheFields count="4">
    <cacheField name="Año" numFmtId="0">
      <sharedItems containsSemiMixedTypes="0" containsString="0" containsNumber="1" containsInteger="1" minValue="2009" maxValue="2025" count="17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Mes" numFmtId="0">
      <sharedItems count="13">
        <s v="Todos"/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Tipo" numFmtId="0">
      <sharedItems count="6">
        <s v="01 PCT origen ES"/>
        <s v="02 EPO origen ES"/>
        <s v="03 Marcas EUIPO origen ES"/>
        <s v="04 Diseños EUIPO origen ES"/>
        <s v="05 Validaciones EPO en OEPM"/>
        <s v="06 Marcas Internacionales"/>
      </sharedItems>
    </cacheField>
    <cacheField name="Nº" numFmtId="0">
      <sharedItems containsString="0" containsBlank="1" containsNumber="1" minValue="56" maxValue="30691"/>
    </cacheField>
  </cacheFields>
  <extLst>
    <ext xmlns:x14="http://schemas.microsoft.com/office/spreadsheetml/2009/9/main" uri="{725AE2AE-9491-48be-B2B4-4EB974FC3084}">
      <x14:pivotCacheDefinition pivotCacheId="1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EPM" refreshedDate="45755.577913078705" createdVersion="6" refreshedVersion="6" minRefreshableVersion="3" recordCount="366">
  <cacheSource type="worksheet">
    <worksheetSource ref="A3:D369" sheet="DATOS"/>
  </cacheSource>
  <cacheFields count="4">
    <cacheField name="Año" numFmtId="0">
      <sharedItems containsSemiMixedTypes="0" containsString="0" containsNumber="1" containsInteger="1" minValue="2009" maxValue="2025" count="17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Mes" numFmtId="0">
      <sharedItems count="13">
        <s v="Todos"/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Tipo" numFmtId="49">
      <sharedItems count="10">
        <s v="01 Patentes"/>
        <s v="02 Modelos de Utilidad"/>
        <s v="03 Marcas"/>
        <s v="04 Nombres Comerciales"/>
        <s v="05 Exped. Diseños"/>
        <s v="06 Diseños"/>
        <s v="07 Marcas Internacionales" u="1"/>
        <s v="01Patentes" u="1"/>
        <s v="03 Marcas " u="1"/>
        <s v="06Diseños" u="1"/>
      </sharedItems>
    </cacheField>
    <cacheField name="Nº" numFmtId="0">
      <sharedItems containsString="0" containsBlank="1" containsNumber="1" containsInteger="1" minValue="57" maxValue="52287"/>
    </cacheField>
  </cacheFields>
  <extLst>
    <ext xmlns:x14="http://schemas.microsoft.com/office/spreadsheetml/2009/9/main" uri="{725AE2AE-9491-48be-B2B4-4EB974FC3084}">
      <x14:pivotCacheDefinition pivotCacheId="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6">
  <r>
    <x v="0"/>
    <x v="0"/>
    <x v="0"/>
    <n v="1563"/>
  </r>
  <r>
    <x v="1"/>
    <x v="0"/>
    <x v="0"/>
    <n v="1770"/>
  </r>
  <r>
    <x v="2"/>
    <x v="0"/>
    <x v="0"/>
    <n v="1732"/>
  </r>
  <r>
    <x v="3"/>
    <x v="0"/>
    <x v="0"/>
    <n v="1705"/>
  </r>
  <r>
    <x v="4"/>
    <x v="0"/>
    <x v="0"/>
    <n v="1705"/>
  </r>
  <r>
    <x v="5"/>
    <x v="0"/>
    <x v="0"/>
    <n v="1703"/>
  </r>
  <r>
    <x v="6"/>
    <x v="0"/>
    <x v="0"/>
    <n v="1530"/>
  </r>
  <r>
    <x v="7"/>
    <x v="0"/>
    <x v="0"/>
    <n v="1507"/>
  </r>
  <r>
    <x v="8"/>
    <x v="0"/>
    <x v="0"/>
    <n v="1418"/>
  </r>
  <r>
    <x v="9"/>
    <x v="0"/>
    <x v="0"/>
    <n v="1399"/>
  </r>
  <r>
    <x v="10"/>
    <x v="0"/>
    <x v="0"/>
    <n v="1495"/>
  </r>
  <r>
    <x v="11"/>
    <x v="0"/>
    <x v="0"/>
    <n v="1460"/>
  </r>
  <r>
    <x v="12"/>
    <x v="0"/>
    <x v="0"/>
    <n v="1562"/>
  </r>
  <r>
    <x v="0"/>
    <x v="0"/>
    <x v="1"/>
    <n v="1263"/>
  </r>
  <r>
    <x v="1"/>
    <x v="0"/>
    <x v="1"/>
    <n v="1436"/>
  </r>
  <r>
    <x v="2"/>
    <x v="0"/>
    <x v="1"/>
    <n v="1412"/>
  </r>
  <r>
    <x v="3"/>
    <x v="0"/>
    <x v="1"/>
    <n v="1548"/>
  </r>
  <r>
    <x v="4"/>
    <x v="0"/>
    <x v="1"/>
    <n v="1504"/>
  </r>
  <r>
    <x v="5"/>
    <x v="0"/>
    <x v="1"/>
    <n v="1471"/>
  </r>
  <r>
    <x v="6"/>
    <x v="0"/>
    <x v="1"/>
    <n v="1518"/>
  </r>
  <r>
    <x v="7"/>
    <x v="0"/>
    <x v="1"/>
    <n v="1574"/>
  </r>
  <r>
    <x v="8"/>
    <x v="0"/>
    <x v="1"/>
    <n v="1671"/>
  </r>
  <r>
    <x v="9"/>
    <x v="0"/>
    <x v="1"/>
    <n v="1781"/>
  </r>
  <r>
    <x v="10"/>
    <x v="0"/>
    <x v="1"/>
    <n v="1885"/>
  </r>
  <r>
    <x v="11"/>
    <x v="0"/>
    <x v="1"/>
    <n v="1794"/>
  </r>
  <r>
    <x v="12"/>
    <x v="0"/>
    <x v="1"/>
    <n v="1945"/>
  </r>
  <r>
    <x v="0"/>
    <x v="0"/>
    <x v="2"/>
    <n v="7023"/>
  </r>
  <r>
    <x v="1"/>
    <x v="0"/>
    <x v="2"/>
    <n v="7772"/>
  </r>
  <r>
    <x v="2"/>
    <x v="0"/>
    <x v="2"/>
    <n v="7950"/>
  </r>
  <r>
    <x v="3"/>
    <x v="0"/>
    <x v="2"/>
    <n v="8007"/>
  </r>
  <r>
    <x v="4"/>
    <x v="0"/>
    <x v="2"/>
    <n v="8468"/>
  </r>
  <r>
    <x v="5"/>
    <x v="0"/>
    <x v="2"/>
    <n v="8684"/>
  </r>
  <r>
    <x v="6"/>
    <x v="0"/>
    <x v="2"/>
    <n v="9297"/>
  </r>
  <r>
    <x v="7"/>
    <x v="0"/>
    <x v="2"/>
    <n v="9773"/>
  </r>
  <r>
    <x v="8"/>
    <x v="0"/>
    <x v="2"/>
    <n v="10034"/>
  </r>
  <r>
    <x v="9"/>
    <x v="0"/>
    <x v="2"/>
    <n v="10321"/>
  </r>
  <r>
    <x v="10"/>
    <x v="0"/>
    <x v="2"/>
    <n v="10669"/>
  </r>
  <r>
    <x v="11"/>
    <x v="0"/>
    <x v="2"/>
    <n v="10336"/>
  </r>
  <r>
    <x v="12"/>
    <x v="0"/>
    <x v="2"/>
    <n v="11237"/>
  </r>
  <r>
    <x v="0"/>
    <x v="0"/>
    <x v="3"/>
    <n v="3922"/>
  </r>
  <r>
    <x v="1"/>
    <x v="0"/>
    <x v="3"/>
    <n v="3869"/>
  </r>
  <r>
    <x v="2"/>
    <x v="0"/>
    <x v="3"/>
    <n v="3793"/>
  </r>
  <r>
    <x v="3"/>
    <x v="0"/>
    <x v="3"/>
    <n v="4052"/>
  </r>
  <r>
    <x v="4"/>
    <x v="0"/>
    <x v="3"/>
    <n v="3387"/>
  </r>
  <r>
    <x v="5"/>
    <x v="0"/>
    <x v="3"/>
    <n v="3571"/>
  </r>
  <r>
    <x v="6"/>
    <x v="0"/>
    <x v="3"/>
    <n v="3370"/>
  </r>
  <r>
    <x v="7"/>
    <x v="0"/>
    <x v="3"/>
    <n v="4046"/>
  </r>
  <r>
    <x v="8"/>
    <x v="0"/>
    <x v="3"/>
    <n v="3381"/>
  </r>
  <r>
    <x v="9"/>
    <x v="0"/>
    <x v="3"/>
    <n v="3583"/>
  </r>
  <r>
    <x v="10"/>
    <x v="0"/>
    <x v="3"/>
    <n v="3400"/>
  </r>
  <r>
    <x v="11"/>
    <x v="0"/>
    <x v="3"/>
    <n v="3246"/>
  </r>
  <r>
    <x v="12"/>
    <x v="0"/>
    <x v="3"/>
    <n v="3065"/>
  </r>
  <r>
    <x v="13"/>
    <x v="1"/>
    <x v="0"/>
    <n v="86"/>
  </r>
  <r>
    <x v="13"/>
    <x v="2"/>
    <x v="0"/>
    <n v="101"/>
  </r>
  <r>
    <x v="13"/>
    <x v="3"/>
    <x v="0"/>
    <n v="135"/>
  </r>
  <r>
    <x v="13"/>
    <x v="4"/>
    <x v="0"/>
    <n v="124"/>
  </r>
  <r>
    <x v="13"/>
    <x v="5"/>
    <x v="0"/>
    <n v="121"/>
  </r>
  <r>
    <x v="13"/>
    <x v="6"/>
    <x v="0"/>
    <n v="130"/>
  </r>
  <r>
    <x v="13"/>
    <x v="7"/>
    <x v="0"/>
    <n v="166"/>
  </r>
  <r>
    <x v="13"/>
    <x v="8"/>
    <x v="0"/>
    <n v="61"/>
  </r>
  <r>
    <x v="13"/>
    <x v="9"/>
    <x v="0"/>
    <n v="128"/>
  </r>
  <r>
    <x v="13"/>
    <x v="10"/>
    <x v="0"/>
    <n v="128"/>
  </r>
  <r>
    <x v="13"/>
    <x v="11"/>
    <x v="0"/>
    <n v="132"/>
  </r>
  <r>
    <x v="13"/>
    <x v="12"/>
    <x v="0"/>
    <n v="148"/>
  </r>
  <r>
    <x v="14"/>
    <x v="1"/>
    <x v="0"/>
    <n v="84"/>
  </r>
  <r>
    <x v="14"/>
    <x v="2"/>
    <x v="0"/>
    <n v="118"/>
  </r>
  <r>
    <x v="14"/>
    <x v="3"/>
    <x v="0"/>
    <n v="173"/>
  </r>
  <r>
    <x v="14"/>
    <x v="4"/>
    <x v="0"/>
    <n v="124"/>
  </r>
  <r>
    <x v="14"/>
    <x v="5"/>
    <x v="0"/>
    <n v="132"/>
  </r>
  <r>
    <x v="14"/>
    <x v="6"/>
    <x v="0"/>
    <n v="109"/>
  </r>
  <r>
    <x v="14"/>
    <x v="7"/>
    <x v="0"/>
    <n v="128"/>
  </r>
  <r>
    <x v="14"/>
    <x v="8"/>
    <x v="0"/>
    <n v="56"/>
  </r>
  <r>
    <x v="14"/>
    <x v="9"/>
    <x v="0"/>
    <n v="104"/>
  </r>
  <r>
    <x v="14"/>
    <x v="10"/>
    <x v="0"/>
    <n v="133"/>
  </r>
  <r>
    <x v="14"/>
    <x v="11"/>
    <x v="0"/>
    <n v="136"/>
  </r>
  <r>
    <x v="14"/>
    <x v="12"/>
    <x v="0"/>
    <n v="158"/>
  </r>
  <r>
    <x v="15"/>
    <x v="1"/>
    <x v="0"/>
    <n v="93"/>
  </r>
  <r>
    <x v="15"/>
    <x v="2"/>
    <x v="0"/>
    <n v="109"/>
  </r>
  <r>
    <x v="15"/>
    <x v="3"/>
    <x v="0"/>
    <n v="139"/>
  </r>
  <r>
    <x v="15"/>
    <x v="4"/>
    <x v="0"/>
    <n v="131"/>
  </r>
  <r>
    <x v="15"/>
    <x v="5"/>
    <x v="0"/>
    <n v="131"/>
  </r>
  <r>
    <x v="15"/>
    <x v="6"/>
    <x v="0"/>
    <n v="147"/>
  </r>
  <r>
    <x v="15"/>
    <x v="7"/>
    <x v="0"/>
    <n v="142"/>
  </r>
  <r>
    <x v="15"/>
    <x v="8"/>
    <x v="0"/>
    <n v="72"/>
  </r>
  <r>
    <x v="15"/>
    <x v="9"/>
    <x v="0"/>
    <n v="116"/>
  </r>
  <r>
    <x v="15"/>
    <x v="10"/>
    <x v="0"/>
    <n v="159"/>
  </r>
  <r>
    <x v="15"/>
    <x v="11"/>
    <x v="0"/>
    <m/>
  </r>
  <r>
    <x v="15"/>
    <x v="12"/>
    <x v="0"/>
    <m/>
  </r>
  <r>
    <x v="16"/>
    <x v="1"/>
    <x v="0"/>
    <m/>
  </r>
  <r>
    <x v="16"/>
    <x v="2"/>
    <x v="0"/>
    <m/>
  </r>
  <r>
    <x v="16"/>
    <x v="3"/>
    <x v="0"/>
    <m/>
  </r>
  <r>
    <x v="16"/>
    <x v="4"/>
    <x v="0"/>
    <m/>
  </r>
  <r>
    <x v="16"/>
    <x v="5"/>
    <x v="0"/>
    <m/>
  </r>
  <r>
    <x v="16"/>
    <x v="6"/>
    <x v="0"/>
    <m/>
  </r>
  <r>
    <x v="16"/>
    <x v="7"/>
    <x v="0"/>
    <m/>
  </r>
  <r>
    <x v="16"/>
    <x v="8"/>
    <x v="0"/>
    <m/>
  </r>
  <r>
    <x v="16"/>
    <x v="9"/>
    <x v="0"/>
    <m/>
  </r>
  <r>
    <x v="16"/>
    <x v="10"/>
    <x v="0"/>
    <m/>
  </r>
  <r>
    <x v="16"/>
    <x v="11"/>
    <x v="0"/>
    <m/>
  </r>
  <r>
    <x v="16"/>
    <x v="12"/>
    <x v="0"/>
    <m/>
  </r>
  <r>
    <x v="13"/>
    <x v="1"/>
    <x v="1"/>
    <n v="128.333333333333"/>
  </r>
  <r>
    <x v="13"/>
    <x v="2"/>
    <x v="1"/>
    <n v="149.33333333333334"/>
  </r>
  <r>
    <x v="13"/>
    <x v="3"/>
    <x v="1"/>
    <n v="187.33333333333334"/>
  </r>
  <r>
    <x v="13"/>
    <x v="4"/>
    <x v="1"/>
    <n v="149.66666666666666"/>
  </r>
  <r>
    <x v="13"/>
    <x v="5"/>
    <x v="1"/>
    <n v="168.66666666666666"/>
  </r>
  <r>
    <x v="13"/>
    <x v="6"/>
    <x v="1"/>
    <n v="158.66666666666666"/>
  </r>
  <r>
    <x v="13"/>
    <x v="7"/>
    <x v="1"/>
    <n v="187.33333333333331"/>
  </r>
  <r>
    <x v="13"/>
    <x v="8"/>
    <x v="1"/>
    <n v="126.33333333333333"/>
  </r>
  <r>
    <x v="13"/>
    <x v="9"/>
    <x v="1"/>
    <n v="152.33333333333331"/>
  </r>
  <r>
    <x v="13"/>
    <x v="10"/>
    <x v="1"/>
    <n v="174"/>
  </r>
  <r>
    <x v="13"/>
    <x v="11"/>
    <x v="1"/>
    <n v="172"/>
  </r>
  <r>
    <x v="13"/>
    <x v="12"/>
    <x v="1"/>
    <n v="220"/>
  </r>
  <r>
    <x v="14"/>
    <x v="1"/>
    <x v="1"/>
    <n v="149"/>
  </r>
  <r>
    <x v="14"/>
    <x v="2"/>
    <x v="1"/>
    <n v="164"/>
  </r>
  <r>
    <x v="14"/>
    <x v="3"/>
    <x v="1"/>
    <n v="203"/>
  </r>
  <r>
    <x v="14"/>
    <x v="4"/>
    <x v="1"/>
    <n v="146"/>
  </r>
  <r>
    <x v="14"/>
    <x v="5"/>
    <x v="1"/>
    <n v="183"/>
  </r>
  <r>
    <x v="14"/>
    <x v="6"/>
    <x v="1"/>
    <n v="210"/>
  </r>
  <r>
    <x v="14"/>
    <x v="7"/>
    <x v="1"/>
    <n v="188"/>
  </r>
  <r>
    <x v="14"/>
    <x v="8"/>
    <x v="1"/>
    <n v="132"/>
  </r>
  <r>
    <x v="14"/>
    <x v="9"/>
    <x v="1"/>
    <n v="165"/>
  </r>
  <r>
    <x v="14"/>
    <x v="10"/>
    <x v="1"/>
    <n v="178"/>
  </r>
  <r>
    <x v="14"/>
    <x v="11"/>
    <x v="1"/>
    <n v="171"/>
  </r>
  <r>
    <x v="14"/>
    <x v="12"/>
    <x v="1"/>
    <n v="222"/>
  </r>
  <r>
    <x v="15"/>
    <x v="1"/>
    <x v="1"/>
    <n v="146"/>
  </r>
  <r>
    <x v="15"/>
    <x v="2"/>
    <x v="1"/>
    <n v="157"/>
  </r>
  <r>
    <x v="15"/>
    <x v="3"/>
    <x v="1"/>
    <n v="175"/>
  </r>
  <r>
    <x v="15"/>
    <x v="4"/>
    <x v="1"/>
    <n v="205"/>
  </r>
  <r>
    <x v="15"/>
    <x v="5"/>
    <x v="1"/>
    <n v="192"/>
  </r>
  <r>
    <x v="15"/>
    <x v="6"/>
    <x v="1"/>
    <n v="182"/>
  </r>
  <r>
    <x v="15"/>
    <x v="7"/>
    <x v="1"/>
    <n v="194"/>
  </r>
  <r>
    <x v="15"/>
    <x v="8"/>
    <x v="1"/>
    <n v="134"/>
  </r>
  <r>
    <x v="15"/>
    <x v="9"/>
    <x v="1"/>
    <n v="170"/>
  </r>
  <r>
    <x v="15"/>
    <x v="10"/>
    <x v="1"/>
    <m/>
  </r>
  <r>
    <x v="15"/>
    <x v="11"/>
    <x v="1"/>
    <m/>
  </r>
  <r>
    <x v="15"/>
    <x v="12"/>
    <x v="1"/>
    <m/>
  </r>
  <r>
    <x v="16"/>
    <x v="1"/>
    <x v="1"/>
    <m/>
  </r>
  <r>
    <x v="16"/>
    <x v="2"/>
    <x v="1"/>
    <m/>
  </r>
  <r>
    <x v="16"/>
    <x v="3"/>
    <x v="1"/>
    <m/>
  </r>
  <r>
    <x v="16"/>
    <x v="4"/>
    <x v="1"/>
    <m/>
  </r>
  <r>
    <x v="16"/>
    <x v="5"/>
    <x v="1"/>
    <m/>
  </r>
  <r>
    <x v="16"/>
    <x v="6"/>
    <x v="1"/>
    <m/>
  </r>
  <r>
    <x v="16"/>
    <x v="7"/>
    <x v="1"/>
    <m/>
  </r>
  <r>
    <x v="16"/>
    <x v="8"/>
    <x v="1"/>
    <m/>
  </r>
  <r>
    <x v="16"/>
    <x v="9"/>
    <x v="1"/>
    <m/>
  </r>
  <r>
    <x v="16"/>
    <x v="10"/>
    <x v="1"/>
    <m/>
  </r>
  <r>
    <x v="16"/>
    <x v="11"/>
    <x v="1"/>
    <m/>
  </r>
  <r>
    <x v="16"/>
    <x v="12"/>
    <x v="1"/>
    <m/>
  </r>
  <r>
    <x v="13"/>
    <x v="1"/>
    <x v="2"/>
    <n v="674"/>
  </r>
  <r>
    <x v="13"/>
    <x v="2"/>
    <x v="2"/>
    <n v="955"/>
  </r>
  <r>
    <x v="13"/>
    <x v="3"/>
    <x v="2"/>
    <n v="1090"/>
  </r>
  <r>
    <x v="13"/>
    <x v="4"/>
    <x v="2"/>
    <n v="868"/>
  </r>
  <r>
    <x v="13"/>
    <x v="5"/>
    <x v="2"/>
    <n v="1157"/>
  </r>
  <r>
    <x v="13"/>
    <x v="6"/>
    <x v="2"/>
    <n v="1060"/>
  </r>
  <r>
    <x v="13"/>
    <x v="7"/>
    <x v="2"/>
    <n v="952"/>
  </r>
  <r>
    <x v="13"/>
    <x v="8"/>
    <x v="2"/>
    <n v="580"/>
  </r>
  <r>
    <x v="13"/>
    <x v="9"/>
    <x v="2"/>
    <n v="839"/>
  </r>
  <r>
    <x v="13"/>
    <x v="10"/>
    <x v="2"/>
    <n v="949"/>
  </r>
  <r>
    <x v="13"/>
    <x v="11"/>
    <x v="2"/>
    <n v="889"/>
  </r>
  <r>
    <x v="13"/>
    <x v="12"/>
    <x v="2"/>
    <n v="896"/>
  </r>
  <r>
    <x v="14"/>
    <x v="1"/>
    <x v="2"/>
    <n v="727"/>
  </r>
  <r>
    <x v="14"/>
    <x v="2"/>
    <x v="2"/>
    <n v="933"/>
  </r>
  <r>
    <x v="14"/>
    <x v="3"/>
    <x v="2"/>
    <n v="1202"/>
  </r>
  <r>
    <x v="14"/>
    <x v="4"/>
    <x v="2"/>
    <n v="948"/>
  </r>
  <r>
    <x v="14"/>
    <x v="5"/>
    <x v="2"/>
    <n v="1112"/>
  </r>
  <r>
    <x v="14"/>
    <x v="6"/>
    <x v="2"/>
    <n v="1180"/>
  </r>
  <r>
    <x v="14"/>
    <x v="7"/>
    <x v="2"/>
    <n v="1060"/>
  </r>
  <r>
    <x v="14"/>
    <x v="8"/>
    <x v="2"/>
    <n v="744"/>
  </r>
  <r>
    <x v="14"/>
    <x v="9"/>
    <x v="2"/>
    <n v="823"/>
  </r>
  <r>
    <x v="14"/>
    <x v="10"/>
    <x v="2"/>
    <n v="1028"/>
  </r>
  <r>
    <x v="14"/>
    <x v="11"/>
    <x v="2"/>
    <n v="1082"/>
  </r>
  <r>
    <x v="14"/>
    <x v="12"/>
    <x v="2"/>
    <n v="826"/>
  </r>
  <r>
    <x v="15"/>
    <x v="1"/>
    <x v="2"/>
    <n v="764"/>
  </r>
  <r>
    <x v="15"/>
    <x v="2"/>
    <x v="2"/>
    <n v="944"/>
  </r>
  <r>
    <x v="15"/>
    <x v="3"/>
    <x v="2"/>
    <n v="1204"/>
  </r>
  <r>
    <x v="15"/>
    <x v="4"/>
    <x v="2"/>
    <n v="1214"/>
  </r>
  <r>
    <x v="15"/>
    <x v="5"/>
    <x v="2"/>
    <n v="1251"/>
  </r>
  <r>
    <x v="15"/>
    <x v="6"/>
    <x v="2"/>
    <n v="1042"/>
  </r>
  <r>
    <x v="15"/>
    <x v="7"/>
    <x v="2"/>
    <n v="1276"/>
  </r>
  <r>
    <x v="15"/>
    <x v="8"/>
    <x v="2"/>
    <n v="662"/>
  </r>
  <r>
    <x v="15"/>
    <x v="9"/>
    <x v="2"/>
    <n v="801"/>
  </r>
  <r>
    <x v="15"/>
    <x v="10"/>
    <x v="2"/>
    <n v="1212"/>
  </r>
  <r>
    <x v="15"/>
    <x v="11"/>
    <x v="2"/>
    <n v="1003"/>
  </r>
  <r>
    <x v="15"/>
    <x v="12"/>
    <x v="2"/>
    <n v="710"/>
  </r>
  <r>
    <x v="16"/>
    <x v="1"/>
    <x v="2"/>
    <n v="691"/>
  </r>
  <r>
    <x v="16"/>
    <x v="2"/>
    <x v="2"/>
    <n v="925"/>
  </r>
  <r>
    <x v="16"/>
    <x v="3"/>
    <x v="2"/>
    <m/>
  </r>
  <r>
    <x v="16"/>
    <x v="4"/>
    <x v="2"/>
    <m/>
  </r>
  <r>
    <x v="16"/>
    <x v="5"/>
    <x v="2"/>
    <m/>
  </r>
  <r>
    <x v="16"/>
    <x v="6"/>
    <x v="2"/>
    <m/>
  </r>
  <r>
    <x v="16"/>
    <x v="7"/>
    <x v="2"/>
    <m/>
  </r>
  <r>
    <x v="16"/>
    <x v="8"/>
    <x v="2"/>
    <m/>
  </r>
  <r>
    <x v="16"/>
    <x v="9"/>
    <x v="2"/>
    <m/>
  </r>
  <r>
    <x v="16"/>
    <x v="10"/>
    <x v="2"/>
    <m/>
  </r>
  <r>
    <x v="16"/>
    <x v="11"/>
    <x v="2"/>
    <m/>
  </r>
  <r>
    <x v="16"/>
    <x v="12"/>
    <x v="2"/>
    <m/>
  </r>
  <r>
    <x v="13"/>
    <x v="1"/>
    <x v="3"/>
    <n v="205"/>
  </r>
  <r>
    <x v="13"/>
    <x v="2"/>
    <x v="3"/>
    <n v="257"/>
  </r>
  <r>
    <x v="13"/>
    <x v="3"/>
    <x v="3"/>
    <n v="321"/>
  </r>
  <r>
    <x v="13"/>
    <x v="4"/>
    <x v="3"/>
    <n v="431"/>
  </r>
  <r>
    <x v="13"/>
    <x v="5"/>
    <x v="3"/>
    <n v="210"/>
  </r>
  <r>
    <x v="13"/>
    <x v="6"/>
    <x v="3"/>
    <n v="505"/>
  </r>
  <r>
    <x v="13"/>
    <x v="7"/>
    <x v="3"/>
    <n v="305"/>
  </r>
  <r>
    <x v="13"/>
    <x v="8"/>
    <x v="3"/>
    <n v="260"/>
  </r>
  <r>
    <x v="13"/>
    <x v="9"/>
    <x v="3"/>
    <n v="411"/>
  </r>
  <r>
    <x v="13"/>
    <x v="10"/>
    <x v="3"/>
    <n v="222"/>
  </r>
  <r>
    <x v="13"/>
    <x v="11"/>
    <x v="3"/>
    <n v="394"/>
  </r>
  <r>
    <x v="13"/>
    <x v="12"/>
    <x v="3"/>
    <n v="262"/>
  </r>
  <r>
    <x v="14"/>
    <x v="1"/>
    <x v="3"/>
    <n v="281"/>
  </r>
  <r>
    <x v="14"/>
    <x v="2"/>
    <x v="3"/>
    <n v="375"/>
  </r>
  <r>
    <x v="14"/>
    <x v="3"/>
    <x v="3"/>
    <n v="428"/>
  </r>
  <r>
    <x v="14"/>
    <x v="4"/>
    <x v="3"/>
    <n v="555"/>
  </r>
  <r>
    <x v="14"/>
    <x v="5"/>
    <x v="3"/>
    <n v="235"/>
  </r>
  <r>
    <x v="14"/>
    <x v="6"/>
    <x v="3"/>
    <n v="244"/>
  </r>
  <r>
    <x v="14"/>
    <x v="7"/>
    <x v="3"/>
    <n v="261"/>
  </r>
  <r>
    <x v="14"/>
    <x v="8"/>
    <x v="3"/>
    <n v="303"/>
  </r>
  <r>
    <x v="14"/>
    <x v="9"/>
    <x v="3"/>
    <n v="226"/>
  </r>
  <r>
    <x v="14"/>
    <x v="10"/>
    <x v="3"/>
    <n v="423"/>
  </r>
  <r>
    <x v="14"/>
    <x v="11"/>
    <x v="3"/>
    <n v="444"/>
  </r>
  <r>
    <x v="14"/>
    <x v="12"/>
    <x v="3"/>
    <n v="434"/>
  </r>
  <r>
    <x v="15"/>
    <x v="1"/>
    <x v="3"/>
    <n v="153"/>
  </r>
  <r>
    <x v="15"/>
    <x v="2"/>
    <x v="3"/>
    <n v="236"/>
  </r>
  <r>
    <x v="15"/>
    <x v="3"/>
    <x v="3"/>
    <n v="322"/>
  </r>
  <r>
    <x v="15"/>
    <x v="4"/>
    <x v="3"/>
    <n v="419"/>
  </r>
  <r>
    <x v="15"/>
    <x v="5"/>
    <x v="3"/>
    <n v="427"/>
  </r>
  <r>
    <x v="15"/>
    <x v="6"/>
    <x v="3"/>
    <n v="276"/>
  </r>
  <r>
    <x v="15"/>
    <x v="7"/>
    <x v="3"/>
    <n v="376"/>
  </r>
  <r>
    <x v="15"/>
    <x v="8"/>
    <x v="3"/>
    <n v="121"/>
  </r>
  <r>
    <x v="15"/>
    <x v="9"/>
    <x v="3"/>
    <n v="198"/>
  </r>
  <r>
    <x v="15"/>
    <x v="10"/>
    <x v="3"/>
    <n v="469"/>
  </r>
  <r>
    <x v="15"/>
    <x v="11"/>
    <x v="3"/>
    <n v="227"/>
  </r>
  <r>
    <x v="15"/>
    <x v="12"/>
    <x v="3"/>
    <n v="249"/>
  </r>
  <r>
    <x v="16"/>
    <x v="1"/>
    <x v="3"/>
    <n v="170"/>
  </r>
  <r>
    <x v="16"/>
    <x v="2"/>
    <x v="3"/>
    <n v="294"/>
  </r>
  <r>
    <x v="16"/>
    <x v="3"/>
    <x v="3"/>
    <m/>
  </r>
  <r>
    <x v="16"/>
    <x v="4"/>
    <x v="3"/>
    <m/>
  </r>
  <r>
    <x v="16"/>
    <x v="5"/>
    <x v="3"/>
    <m/>
  </r>
  <r>
    <x v="16"/>
    <x v="6"/>
    <x v="3"/>
    <m/>
  </r>
  <r>
    <x v="16"/>
    <x v="7"/>
    <x v="3"/>
    <m/>
  </r>
  <r>
    <x v="16"/>
    <x v="8"/>
    <x v="3"/>
    <m/>
  </r>
  <r>
    <x v="16"/>
    <x v="9"/>
    <x v="3"/>
    <m/>
  </r>
  <r>
    <x v="16"/>
    <x v="10"/>
    <x v="3"/>
    <m/>
  </r>
  <r>
    <x v="16"/>
    <x v="11"/>
    <x v="3"/>
    <m/>
  </r>
  <r>
    <x v="16"/>
    <x v="12"/>
    <x v="3"/>
    <m/>
  </r>
  <r>
    <x v="13"/>
    <x v="1"/>
    <x v="4"/>
    <n v="1650"/>
  </r>
  <r>
    <x v="13"/>
    <x v="2"/>
    <x v="4"/>
    <n v="1686"/>
  </r>
  <r>
    <x v="13"/>
    <x v="3"/>
    <x v="4"/>
    <n v="1765"/>
  </r>
  <r>
    <x v="13"/>
    <x v="4"/>
    <x v="4"/>
    <n v="1434"/>
  </r>
  <r>
    <x v="13"/>
    <x v="5"/>
    <x v="4"/>
    <n v="1723"/>
  </r>
  <r>
    <x v="13"/>
    <x v="6"/>
    <x v="4"/>
    <n v="1563"/>
  </r>
  <r>
    <x v="13"/>
    <x v="7"/>
    <x v="4"/>
    <n v="1456"/>
  </r>
  <r>
    <x v="13"/>
    <x v="8"/>
    <x v="4"/>
    <n v="1436"/>
  </r>
  <r>
    <x v="13"/>
    <x v="9"/>
    <x v="4"/>
    <n v="1467"/>
  </r>
  <r>
    <x v="13"/>
    <x v="10"/>
    <x v="4"/>
    <n v="1503"/>
  </r>
  <r>
    <x v="13"/>
    <x v="11"/>
    <x v="4"/>
    <n v="1533"/>
  </r>
  <r>
    <x v="13"/>
    <x v="12"/>
    <x v="4"/>
    <n v="1395"/>
  </r>
  <r>
    <x v="14"/>
    <x v="1"/>
    <x v="4"/>
    <n v="1330"/>
  </r>
  <r>
    <x v="14"/>
    <x v="2"/>
    <x v="4"/>
    <n v="1224"/>
  </r>
  <r>
    <x v="14"/>
    <x v="3"/>
    <x v="4"/>
    <n v="1301"/>
  </r>
  <r>
    <x v="14"/>
    <x v="4"/>
    <x v="4"/>
    <n v="1025"/>
  </r>
  <r>
    <x v="14"/>
    <x v="5"/>
    <x v="4"/>
    <n v="1210"/>
  </r>
  <r>
    <x v="14"/>
    <x v="6"/>
    <x v="4"/>
    <n v="1549"/>
  </r>
  <r>
    <x v="14"/>
    <x v="7"/>
    <x v="4"/>
    <n v="1869"/>
  </r>
  <r>
    <x v="14"/>
    <x v="8"/>
    <x v="4"/>
    <n v="1977"/>
  </r>
  <r>
    <x v="14"/>
    <x v="9"/>
    <x v="4"/>
    <n v="2408"/>
  </r>
  <r>
    <x v="14"/>
    <x v="10"/>
    <x v="4"/>
    <n v="2582"/>
  </r>
  <r>
    <x v="14"/>
    <x v="11"/>
    <x v="4"/>
    <n v="2561"/>
  </r>
  <r>
    <x v="14"/>
    <x v="12"/>
    <x v="4"/>
    <n v="2049"/>
  </r>
  <r>
    <x v="15"/>
    <x v="1"/>
    <x v="4"/>
    <n v="2331"/>
  </r>
  <r>
    <x v="15"/>
    <x v="2"/>
    <x v="4"/>
    <n v="2081"/>
  </r>
  <r>
    <x v="15"/>
    <x v="3"/>
    <x v="4"/>
    <n v="1800"/>
  </r>
  <r>
    <x v="15"/>
    <x v="4"/>
    <x v="4"/>
    <n v="1942"/>
  </r>
  <r>
    <x v="15"/>
    <x v="5"/>
    <x v="4"/>
    <n v="2045"/>
  </r>
  <r>
    <x v="15"/>
    <x v="6"/>
    <x v="4"/>
    <n v="1996"/>
  </r>
  <r>
    <x v="15"/>
    <x v="7"/>
    <x v="4"/>
    <n v="1959"/>
  </r>
  <r>
    <x v="15"/>
    <x v="8"/>
    <x v="4"/>
    <n v="1626"/>
  </r>
  <r>
    <x v="15"/>
    <x v="9"/>
    <x v="4"/>
    <n v="2045"/>
  </r>
  <r>
    <x v="15"/>
    <x v="10"/>
    <x v="4"/>
    <n v="2203"/>
  </r>
  <r>
    <x v="15"/>
    <x v="11"/>
    <x v="4"/>
    <n v="1887"/>
  </r>
  <r>
    <x v="15"/>
    <x v="12"/>
    <x v="4"/>
    <n v="1858"/>
  </r>
  <r>
    <x v="16"/>
    <x v="1"/>
    <x v="4"/>
    <n v="1931"/>
  </r>
  <r>
    <x v="16"/>
    <x v="2"/>
    <x v="4"/>
    <n v="1805"/>
  </r>
  <r>
    <x v="16"/>
    <x v="3"/>
    <x v="4"/>
    <n v="1849"/>
  </r>
  <r>
    <x v="16"/>
    <x v="4"/>
    <x v="4"/>
    <m/>
  </r>
  <r>
    <x v="16"/>
    <x v="5"/>
    <x v="4"/>
    <m/>
  </r>
  <r>
    <x v="16"/>
    <x v="6"/>
    <x v="4"/>
    <m/>
  </r>
  <r>
    <x v="16"/>
    <x v="7"/>
    <x v="4"/>
    <m/>
  </r>
  <r>
    <x v="16"/>
    <x v="8"/>
    <x v="4"/>
    <m/>
  </r>
  <r>
    <x v="16"/>
    <x v="9"/>
    <x v="4"/>
    <m/>
  </r>
  <r>
    <x v="16"/>
    <x v="10"/>
    <x v="4"/>
    <m/>
  </r>
  <r>
    <x v="16"/>
    <x v="11"/>
    <x v="4"/>
    <m/>
  </r>
  <r>
    <x v="16"/>
    <x v="12"/>
    <x v="4"/>
    <m/>
  </r>
  <r>
    <x v="0"/>
    <x v="0"/>
    <x v="4"/>
    <n v="16255"/>
  </r>
  <r>
    <x v="1"/>
    <x v="0"/>
    <x v="4"/>
    <n v="16937"/>
  </r>
  <r>
    <x v="2"/>
    <x v="0"/>
    <x v="4"/>
    <n v="18488"/>
  </r>
  <r>
    <x v="3"/>
    <x v="0"/>
    <x v="4"/>
    <n v="18840"/>
  </r>
  <r>
    <x v="4"/>
    <x v="0"/>
    <x v="4"/>
    <n v="18717"/>
  </r>
  <r>
    <x v="5"/>
    <x v="0"/>
    <x v="4"/>
    <n v="17405"/>
  </r>
  <r>
    <x v="6"/>
    <x v="0"/>
    <x v="4"/>
    <n v="18973"/>
  </r>
  <r>
    <x v="7"/>
    <x v="0"/>
    <x v="4"/>
    <n v="22675"/>
  </r>
  <r>
    <x v="8"/>
    <x v="0"/>
    <x v="4"/>
    <n v="25953"/>
  </r>
  <r>
    <x v="9"/>
    <x v="0"/>
    <x v="4"/>
    <n v="26933"/>
  </r>
  <r>
    <x v="10"/>
    <x v="0"/>
    <x v="4"/>
    <n v="30691"/>
  </r>
  <r>
    <x v="11"/>
    <x v="0"/>
    <x v="4"/>
    <n v="28270"/>
  </r>
  <r>
    <x v="12"/>
    <x v="0"/>
    <x v="4"/>
    <n v="25327"/>
  </r>
  <r>
    <x v="0"/>
    <x v="0"/>
    <x v="5"/>
    <n v="4342"/>
  </r>
  <r>
    <x v="1"/>
    <x v="0"/>
    <x v="5"/>
    <n v="4025"/>
  </r>
  <r>
    <x v="2"/>
    <x v="0"/>
    <x v="5"/>
    <n v="3512"/>
  </r>
  <r>
    <x v="3"/>
    <x v="0"/>
    <x v="5"/>
    <n v="3187"/>
  </r>
  <r>
    <x v="4"/>
    <x v="0"/>
    <x v="5"/>
    <n v="3154"/>
  </r>
  <r>
    <x v="5"/>
    <x v="0"/>
    <x v="5"/>
    <n v="2756"/>
  </r>
  <r>
    <x v="6"/>
    <x v="0"/>
    <x v="5"/>
    <n v="2876"/>
  </r>
  <r>
    <x v="7"/>
    <x v="0"/>
    <x v="5"/>
    <n v="2223"/>
  </r>
  <r>
    <x v="8"/>
    <x v="0"/>
    <x v="5"/>
    <n v="3288"/>
  </r>
  <r>
    <x v="9"/>
    <x v="0"/>
    <x v="5"/>
    <n v="3179"/>
  </r>
  <r>
    <x v="10"/>
    <x v="0"/>
    <x v="5"/>
    <n v="3628"/>
  </r>
  <r>
    <x v="11"/>
    <x v="0"/>
    <x v="5"/>
    <n v="3008"/>
  </r>
  <r>
    <x v="12"/>
    <x v="0"/>
    <x v="5"/>
    <n v="2960"/>
  </r>
  <r>
    <x v="16"/>
    <x v="1"/>
    <x v="5"/>
    <n v="191"/>
  </r>
  <r>
    <x v="16"/>
    <x v="2"/>
    <x v="5"/>
    <n v="185"/>
  </r>
  <r>
    <x v="16"/>
    <x v="3"/>
    <x v="5"/>
    <n v="130"/>
  </r>
  <r>
    <x v="16"/>
    <x v="4"/>
    <x v="5"/>
    <m/>
  </r>
  <r>
    <x v="16"/>
    <x v="5"/>
    <x v="5"/>
    <m/>
  </r>
  <r>
    <x v="16"/>
    <x v="6"/>
    <x v="5"/>
    <m/>
  </r>
  <r>
    <x v="16"/>
    <x v="7"/>
    <x v="5"/>
    <m/>
  </r>
  <r>
    <x v="16"/>
    <x v="8"/>
    <x v="5"/>
    <m/>
  </r>
  <r>
    <x v="16"/>
    <x v="9"/>
    <x v="5"/>
    <m/>
  </r>
  <r>
    <x v="16"/>
    <x v="10"/>
    <x v="5"/>
    <m/>
  </r>
  <r>
    <x v="16"/>
    <x v="11"/>
    <x v="5"/>
    <m/>
  </r>
  <r>
    <x v="16"/>
    <x v="12"/>
    <x v="5"/>
    <m/>
  </r>
  <r>
    <x v="13"/>
    <x v="1"/>
    <x v="5"/>
    <n v="181"/>
  </r>
  <r>
    <x v="13"/>
    <x v="2"/>
    <x v="5"/>
    <n v="217"/>
  </r>
  <r>
    <x v="13"/>
    <x v="3"/>
    <x v="5"/>
    <n v="241"/>
  </r>
  <r>
    <x v="13"/>
    <x v="4"/>
    <x v="5"/>
    <n v="207"/>
  </r>
  <r>
    <x v="13"/>
    <x v="5"/>
    <x v="5"/>
    <n v="162"/>
  </r>
  <r>
    <x v="13"/>
    <x v="6"/>
    <x v="5"/>
    <n v="202"/>
  </r>
  <r>
    <x v="13"/>
    <x v="7"/>
    <x v="5"/>
    <n v="226"/>
  </r>
  <r>
    <x v="13"/>
    <x v="8"/>
    <x v="5"/>
    <n v="239"/>
  </r>
  <r>
    <x v="13"/>
    <x v="9"/>
    <x v="5"/>
    <n v="206"/>
  </r>
  <r>
    <x v="13"/>
    <x v="10"/>
    <x v="5"/>
    <n v="191"/>
  </r>
  <r>
    <x v="13"/>
    <x v="11"/>
    <x v="5"/>
    <n v="218"/>
  </r>
  <r>
    <x v="13"/>
    <x v="12"/>
    <x v="5"/>
    <n v="210"/>
  </r>
  <r>
    <x v="14"/>
    <x v="1"/>
    <x v="5"/>
    <n v="126"/>
  </r>
  <r>
    <x v="14"/>
    <x v="2"/>
    <x v="5"/>
    <n v="234"/>
  </r>
  <r>
    <x v="14"/>
    <x v="3"/>
    <x v="5"/>
    <n v="205"/>
  </r>
  <r>
    <x v="14"/>
    <x v="4"/>
    <x v="5"/>
    <n v="160"/>
  </r>
  <r>
    <x v="14"/>
    <x v="5"/>
    <x v="5"/>
    <n v="189"/>
  </r>
  <r>
    <x v="14"/>
    <x v="6"/>
    <x v="5"/>
    <n v="178"/>
  </r>
  <r>
    <x v="14"/>
    <x v="7"/>
    <x v="5"/>
    <n v="206"/>
  </r>
  <r>
    <x v="14"/>
    <x v="8"/>
    <x v="5"/>
    <n v="176"/>
  </r>
  <r>
    <x v="14"/>
    <x v="9"/>
    <x v="5"/>
    <n v="183"/>
  </r>
  <r>
    <x v="14"/>
    <x v="10"/>
    <x v="5"/>
    <n v="178"/>
  </r>
  <r>
    <x v="14"/>
    <x v="11"/>
    <x v="5"/>
    <n v="185"/>
  </r>
  <r>
    <x v="14"/>
    <x v="12"/>
    <x v="5"/>
    <n v="182"/>
  </r>
  <r>
    <x v="15"/>
    <x v="1"/>
    <x v="5"/>
    <n v="152"/>
  </r>
  <r>
    <x v="15"/>
    <x v="2"/>
    <x v="5"/>
    <n v="198"/>
  </r>
  <r>
    <x v="15"/>
    <x v="3"/>
    <x v="5"/>
    <n v="152"/>
  </r>
  <r>
    <x v="15"/>
    <x v="4"/>
    <x v="5"/>
    <n v="117"/>
  </r>
  <r>
    <x v="15"/>
    <x v="5"/>
    <x v="5"/>
    <n v="153"/>
  </r>
  <r>
    <x v="15"/>
    <x v="6"/>
    <x v="5"/>
    <n v="163"/>
  </r>
  <r>
    <x v="15"/>
    <x v="7"/>
    <x v="5"/>
    <n v="201"/>
  </r>
  <r>
    <x v="15"/>
    <x v="8"/>
    <x v="5"/>
    <n v="167"/>
  </r>
  <r>
    <x v="15"/>
    <x v="9"/>
    <x v="5"/>
    <n v="123"/>
  </r>
  <r>
    <x v="15"/>
    <x v="10"/>
    <x v="5"/>
    <n v="265"/>
  </r>
  <r>
    <x v="15"/>
    <x v="11"/>
    <x v="5"/>
    <n v="185"/>
  </r>
  <r>
    <x v="15"/>
    <x v="12"/>
    <x v="5"/>
    <n v="16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6">
  <r>
    <x v="0"/>
    <x v="0"/>
    <x v="0"/>
    <n v="3803"/>
  </r>
  <r>
    <x v="1"/>
    <x v="0"/>
    <x v="0"/>
    <n v="3780"/>
  </r>
  <r>
    <x v="2"/>
    <x v="0"/>
    <x v="0"/>
    <n v="3626"/>
  </r>
  <r>
    <x v="3"/>
    <x v="0"/>
    <x v="0"/>
    <n v="3475"/>
  </r>
  <r>
    <x v="4"/>
    <x v="0"/>
    <x v="0"/>
    <n v="3244"/>
  </r>
  <r>
    <x v="5"/>
    <x v="0"/>
    <x v="0"/>
    <n v="3178"/>
  </r>
  <r>
    <x v="6"/>
    <x v="0"/>
    <x v="0"/>
    <n v="3020"/>
  </r>
  <r>
    <x v="7"/>
    <x v="0"/>
    <x v="0"/>
    <n v="2922"/>
  </r>
  <r>
    <x v="8"/>
    <x v="0"/>
    <x v="0"/>
    <n v="2343"/>
  </r>
  <r>
    <x v="9"/>
    <x v="0"/>
    <x v="0"/>
    <n v="1674"/>
  </r>
  <r>
    <x v="10"/>
    <x v="0"/>
    <x v="0"/>
    <n v="1447"/>
  </r>
  <r>
    <x v="11"/>
    <x v="0"/>
    <x v="0"/>
    <n v="1555"/>
  </r>
  <r>
    <x v="12"/>
    <x v="0"/>
    <x v="0"/>
    <n v="1434"/>
  </r>
  <r>
    <x v="0"/>
    <x v="0"/>
    <x v="1"/>
    <n v="2560"/>
  </r>
  <r>
    <x v="1"/>
    <x v="0"/>
    <x v="1"/>
    <n v="2640"/>
  </r>
  <r>
    <x v="2"/>
    <x v="0"/>
    <x v="1"/>
    <n v="2598"/>
  </r>
  <r>
    <x v="3"/>
    <x v="0"/>
    <x v="1"/>
    <n v="2539"/>
  </r>
  <r>
    <x v="4"/>
    <x v="0"/>
    <x v="1"/>
    <n v="2648"/>
  </r>
  <r>
    <x v="5"/>
    <x v="0"/>
    <x v="1"/>
    <n v="2712"/>
  </r>
  <r>
    <x v="6"/>
    <x v="0"/>
    <x v="1"/>
    <n v="2354"/>
  </r>
  <r>
    <x v="7"/>
    <x v="0"/>
    <x v="1"/>
    <n v="2439"/>
  </r>
  <r>
    <x v="8"/>
    <x v="0"/>
    <x v="1"/>
    <n v="2465"/>
  </r>
  <r>
    <x v="9"/>
    <x v="0"/>
    <x v="1"/>
    <n v="2731"/>
  </r>
  <r>
    <x v="10"/>
    <x v="0"/>
    <x v="1"/>
    <n v="2757"/>
  </r>
  <r>
    <x v="11"/>
    <x v="0"/>
    <x v="1"/>
    <n v="3448"/>
  </r>
  <r>
    <x v="12"/>
    <x v="0"/>
    <x v="1"/>
    <n v="3091"/>
  </r>
  <r>
    <x v="0"/>
    <x v="0"/>
    <x v="2"/>
    <n v="42437"/>
  </r>
  <r>
    <x v="1"/>
    <x v="0"/>
    <x v="2"/>
    <n v="43364"/>
  </r>
  <r>
    <x v="2"/>
    <x v="0"/>
    <x v="2"/>
    <n v="44116"/>
  </r>
  <r>
    <x v="3"/>
    <x v="0"/>
    <x v="2"/>
    <n v="44029"/>
  </r>
  <r>
    <x v="4"/>
    <x v="0"/>
    <x v="2"/>
    <n v="46904"/>
  </r>
  <r>
    <x v="5"/>
    <x v="0"/>
    <x v="2"/>
    <n v="50057"/>
  </r>
  <r>
    <x v="6"/>
    <x v="0"/>
    <x v="2"/>
    <n v="50715"/>
  </r>
  <r>
    <x v="7"/>
    <x v="0"/>
    <x v="2"/>
    <n v="52103"/>
  </r>
  <r>
    <x v="8"/>
    <x v="0"/>
    <x v="2"/>
    <n v="52041"/>
  </r>
  <r>
    <x v="9"/>
    <x v="0"/>
    <x v="2"/>
    <n v="52287"/>
  </r>
  <r>
    <x v="10"/>
    <x v="0"/>
    <x v="2"/>
    <n v="50693"/>
  </r>
  <r>
    <x v="11"/>
    <x v="0"/>
    <x v="2"/>
    <n v="51120"/>
  </r>
  <r>
    <x v="12"/>
    <x v="0"/>
    <x v="2"/>
    <n v="51585"/>
  </r>
  <r>
    <x v="0"/>
    <x v="0"/>
    <x v="3"/>
    <n v="4694"/>
  </r>
  <r>
    <x v="1"/>
    <x v="0"/>
    <x v="3"/>
    <n v="4602"/>
  </r>
  <r>
    <x v="2"/>
    <x v="0"/>
    <x v="3"/>
    <n v="5062"/>
  </r>
  <r>
    <x v="3"/>
    <x v="0"/>
    <x v="3"/>
    <n v="4998"/>
  </r>
  <r>
    <x v="4"/>
    <x v="0"/>
    <x v="3"/>
    <n v="5759"/>
  </r>
  <r>
    <x v="5"/>
    <x v="0"/>
    <x v="3"/>
    <n v="7099"/>
  </r>
  <r>
    <x v="6"/>
    <x v="0"/>
    <x v="3"/>
    <n v="7475"/>
  </r>
  <r>
    <x v="7"/>
    <x v="0"/>
    <x v="3"/>
    <n v="7388"/>
  </r>
  <r>
    <x v="8"/>
    <x v="0"/>
    <x v="3"/>
    <n v="9451"/>
  </r>
  <r>
    <x v="9"/>
    <x v="0"/>
    <x v="3"/>
    <n v="12238"/>
  </r>
  <r>
    <x v="10"/>
    <x v="0"/>
    <x v="3"/>
    <n v="11616"/>
  </r>
  <r>
    <x v="11"/>
    <x v="0"/>
    <x v="3"/>
    <n v="12267"/>
  </r>
  <r>
    <x v="12"/>
    <x v="0"/>
    <x v="3"/>
    <n v="13076"/>
  </r>
  <r>
    <x v="0"/>
    <x v="0"/>
    <x v="4"/>
    <n v="1529"/>
  </r>
  <r>
    <x v="1"/>
    <x v="0"/>
    <x v="4"/>
    <n v="1662"/>
  </r>
  <r>
    <x v="2"/>
    <x v="0"/>
    <x v="4"/>
    <n v="1772"/>
  </r>
  <r>
    <x v="3"/>
    <x v="0"/>
    <x v="4"/>
    <n v="1598"/>
  </r>
  <r>
    <x v="4"/>
    <x v="0"/>
    <x v="4"/>
    <n v="1826"/>
  </r>
  <r>
    <x v="5"/>
    <x v="0"/>
    <x v="4"/>
    <n v="1773"/>
  </r>
  <r>
    <x v="6"/>
    <x v="0"/>
    <x v="4"/>
    <n v="1927"/>
  </r>
  <r>
    <x v="7"/>
    <x v="0"/>
    <x v="4"/>
    <n v="2096"/>
  </r>
  <r>
    <x v="8"/>
    <x v="0"/>
    <x v="4"/>
    <n v="1890"/>
  </r>
  <r>
    <x v="9"/>
    <x v="0"/>
    <x v="4"/>
    <n v="1685"/>
  </r>
  <r>
    <x v="10"/>
    <x v="0"/>
    <x v="4"/>
    <n v="1585"/>
  </r>
  <r>
    <x v="11"/>
    <x v="0"/>
    <x v="4"/>
    <n v="1495"/>
  </r>
  <r>
    <x v="12"/>
    <x v="0"/>
    <x v="4"/>
    <n v="1329"/>
  </r>
  <r>
    <x v="0"/>
    <x v="0"/>
    <x v="5"/>
    <n v="13141"/>
  </r>
  <r>
    <x v="1"/>
    <x v="0"/>
    <x v="5"/>
    <n v="14767"/>
  </r>
  <r>
    <x v="2"/>
    <x v="0"/>
    <x v="5"/>
    <n v="18594"/>
  </r>
  <r>
    <x v="3"/>
    <x v="0"/>
    <x v="5"/>
    <n v="17420"/>
  </r>
  <r>
    <x v="4"/>
    <x v="0"/>
    <x v="5"/>
    <n v="18078"/>
  </r>
  <r>
    <x v="5"/>
    <x v="0"/>
    <x v="5"/>
    <n v="17948"/>
  </r>
  <r>
    <x v="6"/>
    <x v="0"/>
    <x v="5"/>
    <n v="17508"/>
  </r>
  <r>
    <x v="7"/>
    <x v="0"/>
    <x v="5"/>
    <n v="18035"/>
  </r>
  <r>
    <x v="8"/>
    <x v="0"/>
    <x v="5"/>
    <n v="22109"/>
  </r>
  <r>
    <x v="9"/>
    <x v="0"/>
    <x v="5"/>
    <n v="18346"/>
  </r>
  <r>
    <x v="10"/>
    <x v="0"/>
    <x v="5"/>
    <n v="15774"/>
  </r>
  <r>
    <x v="11"/>
    <x v="0"/>
    <x v="5"/>
    <n v="12224"/>
  </r>
  <r>
    <x v="12"/>
    <x v="0"/>
    <x v="5"/>
    <n v="12114"/>
  </r>
  <r>
    <x v="13"/>
    <x v="1"/>
    <x v="0"/>
    <n v="85"/>
  </r>
  <r>
    <x v="13"/>
    <x v="2"/>
    <x v="0"/>
    <n v="109"/>
  </r>
  <r>
    <x v="13"/>
    <x v="3"/>
    <x v="0"/>
    <n v="154"/>
  </r>
  <r>
    <x v="13"/>
    <x v="4"/>
    <x v="0"/>
    <n v="115"/>
  </r>
  <r>
    <x v="13"/>
    <x v="5"/>
    <x v="0"/>
    <n v="86"/>
  </r>
  <r>
    <x v="13"/>
    <x v="6"/>
    <x v="0"/>
    <n v="143"/>
  </r>
  <r>
    <x v="13"/>
    <x v="7"/>
    <x v="0"/>
    <n v="131"/>
  </r>
  <r>
    <x v="13"/>
    <x v="8"/>
    <x v="0"/>
    <n v="85"/>
  </r>
  <r>
    <x v="13"/>
    <x v="9"/>
    <x v="0"/>
    <n v="79"/>
  </r>
  <r>
    <x v="13"/>
    <x v="10"/>
    <x v="0"/>
    <n v="120"/>
  </r>
  <r>
    <x v="13"/>
    <x v="11"/>
    <x v="0"/>
    <n v="105"/>
  </r>
  <r>
    <x v="13"/>
    <x v="12"/>
    <x v="0"/>
    <n v="106"/>
  </r>
  <r>
    <x v="13"/>
    <x v="1"/>
    <x v="1"/>
    <n v="188"/>
  </r>
  <r>
    <x v="13"/>
    <x v="2"/>
    <x v="1"/>
    <n v="240"/>
  </r>
  <r>
    <x v="13"/>
    <x v="3"/>
    <x v="1"/>
    <n v="237"/>
  </r>
  <r>
    <x v="13"/>
    <x v="4"/>
    <x v="1"/>
    <n v="208"/>
  </r>
  <r>
    <x v="13"/>
    <x v="5"/>
    <x v="1"/>
    <n v="237"/>
  </r>
  <r>
    <x v="13"/>
    <x v="6"/>
    <x v="1"/>
    <n v="237"/>
  </r>
  <r>
    <x v="13"/>
    <x v="7"/>
    <x v="1"/>
    <n v="205"/>
  </r>
  <r>
    <x v="13"/>
    <x v="8"/>
    <x v="1"/>
    <n v="181"/>
  </r>
  <r>
    <x v="13"/>
    <x v="9"/>
    <x v="1"/>
    <n v="194"/>
  </r>
  <r>
    <x v="13"/>
    <x v="10"/>
    <x v="1"/>
    <n v="237"/>
  </r>
  <r>
    <x v="13"/>
    <x v="11"/>
    <x v="1"/>
    <n v="256"/>
  </r>
  <r>
    <x v="13"/>
    <x v="12"/>
    <x v="1"/>
    <n v="215"/>
  </r>
  <r>
    <x v="14"/>
    <x v="1"/>
    <x v="0"/>
    <n v="84"/>
  </r>
  <r>
    <x v="14"/>
    <x v="2"/>
    <x v="0"/>
    <n v="96"/>
  </r>
  <r>
    <x v="14"/>
    <x v="3"/>
    <x v="0"/>
    <n v="123"/>
  </r>
  <r>
    <x v="14"/>
    <x v="4"/>
    <x v="0"/>
    <n v="82"/>
  </r>
  <r>
    <x v="14"/>
    <x v="5"/>
    <x v="0"/>
    <n v="115"/>
  </r>
  <r>
    <x v="14"/>
    <x v="6"/>
    <x v="0"/>
    <n v="164"/>
  </r>
  <r>
    <x v="14"/>
    <x v="7"/>
    <x v="0"/>
    <n v="155"/>
  </r>
  <r>
    <x v="14"/>
    <x v="8"/>
    <x v="0"/>
    <n v="70"/>
  </r>
  <r>
    <x v="14"/>
    <x v="9"/>
    <x v="0"/>
    <n v="114"/>
  </r>
  <r>
    <x v="14"/>
    <x v="10"/>
    <x v="0"/>
    <n v="119"/>
  </r>
  <r>
    <x v="14"/>
    <x v="11"/>
    <x v="0"/>
    <n v="141"/>
  </r>
  <r>
    <x v="14"/>
    <x v="12"/>
    <x v="0"/>
    <n v="192"/>
  </r>
  <r>
    <x v="14"/>
    <x v="1"/>
    <x v="1"/>
    <n v="161"/>
  </r>
  <r>
    <x v="14"/>
    <x v="2"/>
    <x v="1"/>
    <n v="265"/>
  </r>
  <r>
    <x v="14"/>
    <x v="3"/>
    <x v="1"/>
    <n v="285"/>
  </r>
  <r>
    <x v="14"/>
    <x v="4"/>
    <x v="1"/>
    <n v="234"/>
  </r>
  <r>
    <x v="14"/>
    <x v="5"/>
    <x v="1"/>
    <n v="244"/>
  </r>
  <r>
    <x v="14"/>
    <x v="6"/>
    <x v="1"/>
    <n v="244"/>
  </r>
  <r>
    <x v="14"/>
    <x v="7"/>
    <x v="1"/>
    <n v="279"/>
  </r>
  <r>
    <x v="14"/>
    <x v="8"/>
    <x v="1"/>
    <n v="161"/>
  </r>
  <r>
    <x v="14"/>
    <x v="9"/>
    <x v="1"/>
    <n v="226"/>
  </r>
  <r>
    <x v="14"/>
    <x v="10"/>
    <x v="1"/>
    <n v="223"/>
  </r>
  <r>
    <x v="14"/>
    <x v="11"/>
    <x v="1"/>
    <n v="243"/>
  </r>
  <r>
    <x v="14"/>
    <x v="12"/>
    <x v="1"/>
    <n v="242"/>
  </r>
  <r>
    <x v="15"/>
    <x v="1"/>
    <x v="0"/>
    <n v="101"/>
  </r>
  <r>
    <x v="15"/>
    <x v="2"/>
    <x v="0"/>
    <n v="76"/>
  </r>
  <r>
    <x v="15"/>
    <x v="3"/>
    <x v="0"/>
    <n v="94"/>
  </r>
  <r>
    <x v="15"/>
    <x v="4"/>
    <x v="0"/>
    <n v="125"/>
  </r>
  <r>
    <x v="15"/>
    <x v="5"/>
    <x v="0"/>
    <n v="122"/>
  </r>
  <r>
    <x v="15"/>
    <x v="6"/>
    <x v="0"/>
    <n v="116"/>
  </r>
  <r>
    <x v="15"/>
    <x v="7"/>
    <x v="0"/>
    <n v="114"/>
  </r>
  <r>
    <x v="15"/>
    <x v="8"/>
    <x v="0"/>
    <n v="59"/>
  </r>
  <r>
    <x v="15"/>
    <x v="9"/>
    <x v="0"/>
    <n v="111"/>
  </r>
  <r>
    <x v="15"/>
    <x v="10"/>
    <x v="0"/>
    <n v="122"/>
  </r>
  <r>
    <x v="15"/>
    <x v="11"/>
    <x v="0"/>
    <n v="118"/>
  </r>
  <r>
    <x v="15"/>
    <x v="12"/>
    <x v="0"/>
    <n v="138"/>
  </r>
  <r>
    <x v="15"/>
    <x v="1"/>
    <x v="1"/>
    <n v="208"/>
  </r>
  <r>
    <x v="15"/>
    <x v="2"/>
    <x v="1"/>
    <n v="240"/>
  </r>
  <r>
    <x v="15"/>
    <x v="3"/>
    <x v="1"/>
    <n v="225"/>
  </r>
  <r>
    <x v="15"/>
    <x v="4"/>
    <x v="1"/>
    <n v="247"/>
  </r>
  <r>
    <x v="15"/>
    <x v="5"/>
    <x v="1"/>
    <n v="253"/>
  </r>
  <r>
    <x v="15"/>
    <x v="6"/>
    <x v="1"/>
    <n v="234"/>
  </r>
  <r>
    <x v="15"/>
    <x v="7"/>
    <x v="1"/>
    <n v="248"/>
  </r>
  <r>
    <x v="15"/>
    <x v="8"/>
    <x v="1"/>
    <n v="145"/>
  </r>
  <r>
    <x v="15"/>
    <x v="9"/>
    <x v="1"/>
    <n v="216"/>
  </r>
  <r>
    <x v="15"/>
    <x v="10"/>
    <x v="1"/>
    <n v="236"/>
  </r>
  <r>
    <x v="15"/>
    <x v="11"/>
    <x v="1"/>
    <n v="244"/>
  </r>
  <r>
    <x v="15"/>
    <x v="12"/>
    <x v="1"/>
    <n v="208"/>
  </r>
  <r>
    <x v="16"/>
    <x v="1"/>
    <x v="0"/>
    <n v="86"/>
  </r>
  <r>
    <x v="16"/>
    <x v="2"/>
    <x v="0"/>
    <n v="103"/>
  </r>
  <r>
    <x v="16"/>
    <x v="3"/>
    <x v="0"/>
    <n v="108"/>
  </r>
  <r>
    <x v="16"/>
    <x v="4"/>
    <x v="0"/>
    <m/>
  </r>
  <r>
    <x v="16"/>
    <x v="5"/>
    <x v="0"/>
    <m/>
  </r>
  <r>
    <x v="16"/>
    <x v="6"/>
    <x v="0"/>
    <m/>
  </r>
  <r>
    <x v="16"/>
    <x v="7"/>
    <x v="0"/>
    <m/>
  </r>
  <r>
    <x v="16"/>
    <x v="8"/>
    <x v="0"/>
    <m/>
  </r>
  <r>
    <x v="16"/>
    <x v="9"/>
    <x v="0"/>
    <m/>
  </r>
  <r>
    <x v="16"/>
    <x v="10"/>
    <x v="0"/>
    <m/>
  </r>
  <r>
    <x v="16"/>
    <x v="11"/>
    <x v="0"/>
    <m/>
  </r>
  <r>
    <x v="16"/>
    <x v="12"/>
    <x v="0"/>
    <m/>
  </r>
  <r>
    <x v="16"/>
    <x v="1"/>
    <x v="1"/>
    <n v="175"/>
  </r>
  <r>
    <x v="16"/>
    <x v="2"/>
    <x v="1"/>
    <n v="200"/>
  </r>
  <r>
    <x v="16"/>
    <x v="3"/>
    <x v="1"/>
    <n v="262"/>
  </r>
  <r>
    <x v="16"/>
    <x v="4"/>
    <x v="1"/>
    <m/>
  </r>
  <r>
    <x v="16"/>
    <x v="5"/>
    <x v="1"/>
    <m/>
  </r>
  <r>
    <x v="16"/>
    <x v="6"/>
    <x v="1"/>
    <m/>
  </r>
  <r>
    <x v="16"/>
    <x v="7"/>
    <x v="1"/>
    <m/>
  </r>
  <r>
    <x v="16"/>
    <x v="8"/>
    <x v="1"/>
    <m/>
  </r>
  <r>
    <x v="16"/>
    <x v="9"/>
    <x v="1"/>
    <m/>
  </r>
  <r>
    <x v="16"/>
    <x v="10"/>
    <x v="1"/>
    <m/>
  </r>
  <r>
    <x v="16"/>
    <x v="11"/>
    <x v="1"/>
    <m/>
  </r>
  <r>
    <x v="16"/>
    <x v="12"/>
    <x v="1"/>
    <m/>
  </r>
  <r>
    <x v="13"/>
    <x v="1"/>
    <x v="2"/>
    <n v="3453"/>
  </r>
  <r>
    <x v="13"/>
    <x v="2"/>
    <x v="2"/>
    <n v="4439"/>
  </r>
  <r>
    <x v="13"/>
    <x v="3"/>
    <x v="2"/>
    <n v="4786"/>
  </r>
  <r>
    <x v="13"/>
    <x v="4"/>
    <x v="2"/>
    <n v="3345"/>
  </r>
  <r>
    <x v="13"/>
    <x v="5"/>
    <x v="2"/>
    <n v="4150"/>
  </r>
  <r>
    <x v="13"/>
    <x v="6"/>
    <x v="2"/>
    <n v="3907"/>
  </r>
  <r>
    <x v="13"/>
    <x v="7"/>
    <x v="2"/>
    <n v="3411"/>
  </r>
  <r>
    <x v="13"/>
    <x v="8"/>
    <x v="2"/>
    <n v="2583"/>
  </r>
  <r>
    <x v="13"/>
    <x v="9"/>
    <x v="2"/>
    <n v="3574"/>
  </r>
  <r>
    <x v="13"/>
    <x v="10"/>
    <x v="2"/>
    <n v="3904"/>
  </r>
  <r>
    <x v="13"/>
    <x v="11"/>
    <x v="2"/>
    <n v="4239"/>
  </r>
  <r>
    <x v="13"/>
    <x v="12"/>
    <x v="2"/>
    <n v="3436"/>
  </r>
  <r>
    <x v="13"/>
    <x v="1"/>
    <x v="3"/>
    <n v="987"/>
  </r>
  <r>
    <x v="13"/>
    <x v="2"/>
    <x v="3"/>
    <n v="1157"/>
  </r>
  <r>
    <x v="13"/>
    <x v="3"/>
    <x v="3"/>
    <n v="1265"/>
  </r>
  <r>
    <x v="13"/>
    <x v="4"/>
    <x v="3"/>
    <n v="969"/>
  </r>
  <r>
    <x v="13"/>
    <x v="5"/>
    <x v="3"/>
    <n v="1034"/>
  </r>
  <r>
    <x v="13"/>
    <x v="6"/>
    <x v="3"/>
    <n v="975"/>
  </r>
  <r>
    <x v="13"/>
    <x v="7"/>
    <x v="3"/>
    <n v="877"/>
  </r>
  <r>
    <x v="13"/>
    <x v="8"/>
    <x v="3"/>
    <n v="808"/>
  </r>
  <r>
    <x v="13"/>
    <x v="9"/>
    <x v="3"/>
    <n v="1084"/>
  </r>
  <r>
    <x v="13"/>
    <x v="10"/>
    <x v="3"/>
    <n v="1083"/>
  </r>
  <r>
    <x v="13"/>
    <x v="11"/>
    <x v="3"/>
    <n v="1251"/>
  </r>
  <r>
    <x v="13"/>
    <x v="12"/>
    <x v="3"/>
    <n v="954"/>
  </r>
  <r>
    <x v="14"/>
    <x v="1"/>
    <x v="2"/>
    <n v="3749"/>
  </r>
  <r>
    <x v="14"/>
    <x v="2"/>
    <x v="2"/>
    <n v="4244"/>
  </r>
  <r>
    <x v="14"/>
    <x v="3"/>
    <x v="2"/>
    <n v="5070"/>
  </r>
  <r>
    <x v="14"/>
    <x v="4"/>
    <x v="2"/>
    <n v="3561"/>
  </r>
  <r>
    <x v="14"/>
    <x v="5"/>
    <x v="2"/>
    <n v="4459"/>
  </r>
  <r>
    <x v="14"/>
    <x v="6"/>
    <x v="2"/>
    <n v="4301"/>
  </r>
  <r>
    <x v="14"/>
    <x v="7"/>
    <x v="2"/>
    <n v="3820"/>
  </r>
  <r>
    <x v="14"/>
    <x v="8"/>
    <x v="2"/>
    <n v="2895"/>
  </r>
  <r>
    <x v="14"/>
    <x v="9"/>
    <x v="2"/>
    <n v="3838"/>
  </r>
  <r>
    <x v="14"/>
    <x v="10"/>
    <x v="2"/>
    <n v="4522"/>
  </r>
  <r>
    <x v="14"/>
    <x v="11"/>
    <x v="2"/>
    <n v="4756"/>
  </r>
  <r>
    <x v="14"/>
    <x v="12"/>
    <x v="2"/>
    <n v="3558"/>
  </r>
  <r>
    <x v="14"/>
    <x v="1"/>
    <x v="3"/>
    <n v="1204"/>
  </r>
  <r>
    <x v="14"/>
    <x v="2"/>
    <x v="3"/>
    <n v="1252"/>
  </r>
  <r>
    <x v="14"/>
    <x v="3"/>
    <x v="3"/>
    <n v="1449"/>
  </r>
  <r>
    <x v="14"/>
    <x v="4"/>
    <x v="3"/>
    <n v="1126"/>
  </r>
  <r>
    <x v="14"/>
    <x v="5"/>
    <x v="3"/>
    <n v="1453"/>
  </r>
  <r>
    <x v="14"/>
    <x v="6"/>
    <x v="3"/>
    <n v="1293"/>
  </r>
  <r>
    <x v="14"/>
    <x v="7"/>
    <x v="3"/>
    <n v="1139"/>
  </r>
  <r>
    <x v="14"/>
    <x v="8"/>
    <x v="3"/>
    <n v="962"/>
  </r>
  <r>
    <x v="14"/>
    <x v="9"/>
    <x v="3"/>
    <n v="1224"/>
  </r>
  <r>
    <x v="14"/>
    <x v="10"/>
    <x v="3"/>
    <n v="1453"/>
  </r>
  <r>
    <x v="14"/>
    <x v="11"/>
    <x v="3"/>
    <n v="1462"/>
  </r>
  <r>
    <x v="14"/>
    <x v="12"/>
    <x v="3"/>
    <n v="1107"/>
  </r>
  <r>
    <x v="15"/>
    <x v="1"/>
    <x v="2"/>
    <n v="4239"/>
  </r>
  <r>
    <x v="15"/>
    <x v="2"/>
    <x v="2"/>
    <n v="4691"/>
  </r>
  <r>
    <x v="15"/>
    <x v="3"/>
    <x v="2"/>
    <n v="4597"/>
  </r>
  <r>
    <x v="15"/>
    <x v="4"/>
    <x v="2"/>
    <n v="4812"/>
  </r>
  <r>
    <x v="15"/>
    <x v="5"/>
    <x v="2"/>
    <n v="4569"/>
  </r>
  <r>
    <x v="15"/>
    <x v="6"/>
    <x v="2"/>
    <n v="4095"/>
  </r>
  <r>
    <x v="15"/>
    <x v="7"/>
    <x v="2"/>
    <n v="4336"/>
  </r>
  <r>
    <x v="15"/>
    <x v="8"/>
    <x v="2"/>
    <n v="2877"/>
  </r>
  <r>
    <x v="15"/>
    <x v="9"/>
    <x v="2"/>
    <n v="4005"/>
  </r>
  <r>
    <x v="15"/>
    <x v="10"/>
    <x v="2"/>
    <n v="4838"/>
  </r>
  <r>
    <x v="15"/>
    <x v="11"/>
    <x v="2"/>
    <n v="4427"/>
  </r>
  <r>
    <x v="15"/>
    <x v="12"/>
    <x v="2"/>
    <n v="3777"/>
  </r>
  <r>
    <x v="15"/>
    <x v="1"/>
    <x v="3"/>
    <n v="1361"/>
  </r>
  <r>
    <x v="15"/>
    <x v="2"/>
    <x v="3"/>
    <n v="1484"/>
  </r>
  <r>
    <x v="15"/>
    <x v="3"/>
    <x v="3"/>
    <n v="1438"/>
  </r>
  <r>
    <x v="15"/>
    <x v="4"/>
    <x v="3"/>
    <n v="1296"/>
  </r>
  <r>
    <x v="15"/>
    <x v="5"/>
    <x v="3"/>
    <n v="1383"/>
  </r>
  <r>
    <x v="15"/>
    <x v="6"/>
    <x v="3"/>
    <n v="1208"/>
  </r>
  <r>
    <x v="15"/>
    <x v="7"/>
    <x v="3"/>
    <n v="1213"/>
  </r>
  <r>
    <x v="15"/>
    <x v="8"/>
    <x v="3"/>
    <n v="895"/>
  </r>
  <r>
    <x v="15"/>
    <x v="9"/>
    <x v="3"/>
    <n v="1207"/>
  </r>
  <r>
    <x v="15"/>
    <x v="10"/>
    <x v="3"/>
    <n v="1492"/>
  </r>
  <r>
    <x v="15"/>
    <x v="11"/>
    <x v="3"/>
    <n v="1409"/>
  </r>
  <r>
    <x v="15"/>
    <x v="12"/>
    <x v="3"/>
    <n v="1063"/>
  </r>
  <r>
    <x v="16"/>
    <x v="1"/>
    <x v="2"/>
    <n v="4287"/>
  </r>
  <r>
    <x v="16"/>
    <x v="2"/>
    <x v="2"/>
    <n v="4599"/>
  </r>
  <r>
    <x v="16"/>
    <x v="3"/>
    <x v="2"/>
    <n v="5167"/>
  </r>
  <r>
    <x v="16"/>
    <x v="4"/>
    <x v="2"/>
    <m/>
  </r>
  <r>
    <x v="16"/>
    <x v="5"/>
    <x v="2"/>
    <m/>
  </r>
  <r>
    <x v="16"/>
    <x v="6"/>
    <x v="2"/>
    <m/>
  </r>
  <r>
    <x v="16"/>
    <x v="7"/>
    <x v="2"/>
    <m/>
  </r>
  <r>
    <x v="16"/>
    <x v="8"/>
    <x v="2"/>
    <m/>
  </r>
  <r>
    <x v="16"/>
    <x v="9"/>
    <x v="2"/>
    <m/>
  </r>
  <r>
    <x v="16"/>
    <x v="10"/>
    <x v="2"/>
    <m/>
  </r>
  <r>
    <x v="16"/>
    <x v="11"/>
    <x v="2"/>
    <m/>
  </r>
  <r>
    <x v="16"/>
    <x v="12"/>
    <x v="2"/>
    <m/>
  </r>
  <r>
    <x v="16"/>
    <x v="1"/>
    <x v="3"/>
    <n v="1287"/>
  </r>
  <r>
    <x v="16"/>
    <x v="2"/>
    <x v="3"/>
    <n v="1405"/>
  </r>
  <r>
    <x v="16"/>
    <x v="3"/>
    <x v="3"/>
    <n v="1534"/>
  </r>
  <r>
    <x v="16"/>
    <x v="4"/>
    <x v="3"/>
    <m/>
  </r>
  <r>
    <x v="16"/>
    <x v="5"/>
    <x v="3"/>
    <m/>
  </r>
  <r>
    <x v="16"/>
    <x v="6"/>
    <x v="3"/>
    <m/>
  </r>
  <r>
    <x v="16"/>
    <x v="7"/>
    <x v="3"/>
    <m/>
  </r>
  <r>
    <x v="16"/>
    <x v="8"/>
    <x v="3"/>
    <m/>
  </r>
  <r>
    <x v="16"/>
    <x v="9"/>
    <x v="3"/>
    <m/>
  </r>
  <r>
    <x v="16"/>
    <x v="10"/>
    <x v="3"/>
    <m/>
  </r>
  <r>
    <x v="16"/>
    <x v="11"/>
    <x v="3"/>
    <m/>
  </r>
  <r>
    <x v="16"/>
    <x v="12"/>
    <x v="3"/>
    <m/>
  </r>
  <r>
    <x v="16"/>
    <x v="1"/>
    <x v="4"/>
    <n v="133"/>
  </r>
  <r>
    <x v="16"/>
    <x v="2"/>
    <x v="4"/>
    <n v="125"/>
  </r>
  <r>
    <x v="16"/>
    <x v="3"/>
    <x v="4"/>
    <n v="156"/>
  </r>
  <r>
    <x v="16"/>
    <x v="4"/>
    <x v="4"/>
    <m/>
  </r>
  <r>
    <x v="16"/>
    <x v="5"/>
    <x v="4"/>
    <m/>
  </r>
  <r>
    <x v="16"/>
    <x v="6"/>
    <x v="4"/>
    <m/>
  </r>
  <r>
    <x v="16"/>
    <x v="7"/>
    <x v="4"/>
    <m/>
  </r>
  <r>
    <x v="16"/>
    <x v="8"/>
    <x v="4"/>
    <m/>
  </r>
  <r>
    <x v="16"/>
    <x v="9"/>
    <x v="4"/>
    <m/>
  </r>
  <r>
    <x v="16"/>
    <x v="10"/>
    <x v="4"/>
    <m/>
  </r>
  <r>
    <x v="16"/>
    <x v="11"/>
    <x v="4"/>
    <m/>
  </r>
  <r>
    <x v="16"/>
    <x v="12"/>
    <x v="4"/>
    <m/>
  </r>
  <r>
    <x v="16"/>
    <x v="1"/>
    <x v="5"/>
    <n v="1221"/>
  </r>
  <r>
    <x v="16"/>
    <x v="2"/>
    <x v="5"/>
    <n v="825"/>
  </r>
  <r>
    <x v="16"/>
    <x v="3"/>
    <x v="5"/>
    <n v="1734"/>
  </r>
  <r>
    <x v="16"/>
    <x v="4"/>
    <x v="5"/>
    <m/>
  </r>
  <r>
    <x v="16"/>
    <x v="5"/>
    <x v="5"/>
    <m/>
  </r>
  <r>
    <x v="16"/>
    <x v="6"/>
    <x v="5"/>
    <m/>
  </r>
  <r>
    <x v="16"/>
    <x v="7"/>
    <x v="5"/>
    <m/>
  </r>
  <r>
    <x v="16"/>
    <x v="8"/>
    <x v="5"/>
    <m/>
  </r>
  <r>
    <x v="16"/>
    <x v="9"/>
    <x v="5"/>
    <m/>
  </r>
  <r>
    <x v="16"/>
    <x v="10"/>
    <x v="5"/>
    <m/>
  </r>
  <r>
    <x v="16"/>
    <x v="11"/>
    <x v="5"/>
    <m/>
  </r>
  <r>
    <x v="16"/>
    <x v="12"/>
    <x v="5"/>
    <m/>
  </r>
  <r>
    <x v="13"/>
    <x v="1"/>
    <x v="4"/>
    <n v="74"/>
  </r>
  <r>
    <x v="13"/>
    <x v="2"/>
    <x v="4"/>
    <n v="100"/>
  </r>
  <r>
    <x v="13"/>
    <x v="3"/>
    <x v="4"/>
    <n v="110"/>
  </r>
  <r>
    <x v="13"/>
    <x v="4"/>
    <x v="4"/>
    <n v="69"/>
  </r>
  <r>
    <x v="13"/>
    <x v="5"/>
    <x v="4"/>
    <n v="101"/>
  </r>
  <r>
    <x v="13"/>
    <x v="6"/>
    <x v="4"/>
    <n v="92"/>
  </r>
  <r>
    <x v="13"/>
    <x v="7"/>
    <x v="4"/>
    <n v="96"/>
  </r>
  <r>
    <x v="13"/>
    <x v="8"/>
    <x v="4"/>
    <n v="57"/>
  </r>
  <r>
    <x v="13"/>
    <x v="9"/>
    <x v="4"/>
    <n v="134"/>
  </r>
  <r>
    <x v="13"/>
    <x v="10"/>
    <x v="4"/>
    <n v="113"/>
  </r>
  <r>
    <x v="13"/>
    <x v="11"/>
    <x v="4"/>
    <n v="128"/>
  </r>
  <r>
    <x v="13"/>
    <x v="12"/>
    <x v="4"/>
    <n v="120"/>
  </r>
  <r>
    <x v="13"/>
    <x v="1"/>
    <x v="5"/>
    <n v="515"/>
  </r>
  <r>
    <x v="13"/>
    <x v="2"/>
    <x v="5"/>
    <n v="1139"/>
  </r>
  <r>
    <x v="13"/>
    <x v="3"/>
    <x v="5"/>
    <n v="1171"/>
  </r>
  <r>
    <x v="13"/>
    <x v="4"/>
    <x v="5"/>
    <n v="389"/>
  </r>
  <r>
    <x v="13"/>
    <x v="5"/>
    <x v="5"/>
    <n v="1020"/>
  </r>
  <r>
    <x v="13"/>
    <x v="6"/>
    <x v="5"/>
    <n v="838"/>
  </r>
  <r>
    <x v="13"/>
    <x v="7"/>
    <x v="5"/>
    <n v="974"/>
  </r>
  <r>
    <x v="13"/>
    <x v="8"/>
    <x v="5"/>
    <n v="350"/>
  </r>
  <r>
    <x v="13"/>
    <x v="9"/>
    <x v="5"/>
    <n v="1038"/>
  </r>
  <r>
    <x v="13"/>
    <x v="10"/>
    <x v="5"/>
    <n v="1245"/>
  </r>
  <r>
    <x v="13"/>
    <x v="11"/>
    <x v="5"/>
    <n v="1038"/>
  </r>
  <r>
    <x v="13"/>
    <x v="12"/>
    <x v="5"/>
    <n v="1207"/>
  </r>
  <r>
    <x v="14"/>
    <x v="1"/>
    <x v="4"/>
    <n v="95"/>
  </r>
  <r>
    <x v="14"/>
    <x v="2"/>
    <x v="4"/>
    <n v="124"/>
  </r>
  <r>
    <x v="14"/>
    <x v="3"/>
    <x v="4"/>
    <n v="145"/>
  </r>
  <r>
    <x v="14"/>
    <x v="4"/>
    <x v="4"/>
    <n v="83"/>
  </r>
  <r>
    <x v="14"/>
    <x v="5"/>
    <x v="4"/>
    <n v="137"/>
  </r>
  <r>
    <x v="14"/>
    <x v="6"/>
    <x v="4"/>
    <n v="132"/>
  </r>
  <r>
    <x v="14"/>
    <x v="7"/>
    <x v="4"/>
    <n v="133"/>
  </r>
  <r>
    <x v="14"/>
    <x v="8"/>
    <x v="4"/>
    <n v="92"/>
  </r>
  <r>
    <x v="14"/>
    <x v="9"/>
    <x v="4"/>
    <n v="118"/>
  </r>
  <r>
    <x v="14"/>
    <x v="10"/>
    <x v="4"/>
    <n v="118"/>
  </r>
  <r>
    <x v="14"/>
    <x v="11"/>
    <x v="4"/>
    <n v="120"/>
  </r>
  <r>
    <x v="14"/>
    <x v="12"/>
    <x v="4"/>
    <n v="112"/>
  </r>
  <r>
    <x v="14"/>
    <x v="1"/>
    <x v="5"/>
    <n v="695"/>
  </r>
  <r>
    <x v="14"/>
    <x v="2"/>
    <x v="5"/>
    <n v="1158"/>
  </r>
  <r>
    <x v="14"/>
    <x v="3"/>
    <x v="5"/>
    <n v="1507"/>
  </r>
  <r>
    <x v="14"/>
    <x v="4"/>
    <x v="5"/>
    <n v="517"/>
  </r>
  <r>
    <x v="14"/>
    <x v="5"/>
    <x v="5"/>
    <n v="1407"/>
  </r>
  <r>
    <x v="14"/>
    <x v="6"/>
    <x v="5"/>
    <n v="911"/>
  </r>
  <r>
    <x v="14"/>
    <x v="7"/>
    <x v="5"/>
    <n v="2041"/>
  </r>
  <r>
    <x v="14"/>
    <x v="8"/>
    <x v="5"/>
    <n v="1206"/>
  </r>
  <r>
    <x v="14"/>
    <x v="9"/>
    <x v="5"/>
    <n v="1691"/>
  </r>
  <r>
    <x v="14"/>
    <x v="10"/>
    <x v="5"/>
    <n v="1122"/>
  </r>
  <r>
    <x v="14"/>
    <x v="11"/>
    <x v="5"/>
    <n v="1210"/>
  </r>
  <r>
    <x v="14"/>
    <x v="12"/>
    <x v="5"/>
    <n v="1125"/>
  </r>
  <r>
    <x v="15"/>
    <x v="1"/>
    <x v="4"/>
    <n v="104"/>
  </r>
  <r>
    <x v="15"/>
    <x v="2"/>
    <x v="4"/>
    <n v="129"/>
  </r>
  <r>
    <x v="15"/>
    <x v="3"/>
    <x v="4"/>
    <n v="138"/>
  </r>
  <r>
    <x v="15"/>
    <x v="4"/>
    <x v="4"/>
    <n v="121"/>
  </r>
  <r>
    <x v="15"/>
    <x v="5"/>
    <x v="4"/>
    <n v="133"/>
  </r>
  <r>
    <x v="15"/>
    <x v="6"/>
    <x v="4"/>
    <n v="134"/>
  </r>
  <r>
    <x v="15"/>
    <x v="7"/>
    <x v="4"/>
    <n v="120"/>
  </r>
  <r>
    <x v="15"/>
    <x v="8"/>
    <x v="4"/>
    <n v="82"/>
  </r>
  <r>
    <x v="15"/>
    <x v="9"/>
    <x v="4"/>
    <n v="96"/>
  </r>
  <r>
    <x v="15"/>
    <x v="10"/>
    <x v="4"/>
    <n v="159"/>
  </r>
  <r>
    <x v="15"/>
    <x v="11"/>
    <x v="4"/>
    <n v="125"/>
  </r>
  <r>
    <x v="15"/>
    <x v="12"/>
    <x v="4"/>
    <n v="112"/>
  </r>
  <r>
    <x v="15"/>
    <x v="1"/>
    <x v="5"/>
    <n v="935"/>
  </r>
  <r>
    <x v="15"/>
    <x v="2"/>
    <x v="5"/>
    <n v="1369"/>
  </r>
  <r>
    <x v="15"/>
    <x v="3"/>
    <x v="5"/>
    <n v="1407"/>
  </r>
  <r>
    <x v="15"/>
    <x v="4"/>
    <x v="5"/>
    <n v="881"/>
  </r>
  <r>
    <x v="15"/>
    <x v="5"/>
    <x v="5"/>
    <n v="1308"/>
  </r>
  <r>
    <x v="15"/>
    <x v="6"/>
    <x v="5"/>
    <n v="1148"/>
  </r>
  <r>
    <x v="15"/>
    <x v="7"/>
    <x v="5"/>
    <n v="1009"/>
  </r>
  <r>
    <x v="15"/>
    <x v="8"/>
    <x v="5"/>
    <n v="565"/>
  </r>
  <r>
    <x v="15"/>
    <x v="9"/>
    <x v="5"/>
    <n v="872"/>
  </r>
  <r>
    <x v="15"/>
    <x v="10"/>
    <x v="5"/>
    <n v="2295"/>
  </r>
  <r>
    <x v="15"/>
    <x v="11"/>
    <x v="5"/>
    <n v="1103"/>
  </r>
  <r>
    <x v="15"/>
    <x v="12"/>
    <x v="5"/>
    <n v="10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F3:G21" firstHeaderRow="1" firstDataRow="1" firstDataCol="1" rowPageCount="1" colPageCount="1"/>
  <pivotFields count="4"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axis="axisPage" multipleItemSelectionAllowed="1" showAll="0">
      <items count="11">
        <item x="0"/>
        <item x="1"/>
        <item x="2"/>
        <item x="3"/>
        <item h="1" x="4"/>
        <item x="5"/>
        <item h="1" m="1" x="6"/>
        <item h="1" m="1" x="7"/>
        <item h="1" m="1" x="8"/>
        <item h="1" m="1" x="9"/>
        <item t="default"/>
      </items>
    </pivotField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2" hier="-1"/>
  </pageFields>
  <dataFields count="1">
    <dataField name="Suma de Nº" fld="3" baseField="0" baseItem="0" numFmtId="3"/>
  </dataFields>
  <formats count="1">
    <format dxfId="191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5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K3:L56" firstHeaderRow="1" firstDataRow="1" firstDataCol="1" rowPageCount="1" colPageCount="1"/>
  <pivotFields count="4">
    <pivotField axis="axisRow" numFmtId="49" showAll="0">
      <items count="1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x="13"/>
        <item x="14"/>
        <item x="15"/>
        <item x="16"/>
        <item t="default"/>
      </items>
    </pivotField>
    <pivotField axis="axisRow" showAl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t="default"/>
      </items>
    </pivotField>
    <pivotField axis="axisPage" multipleItemSelectionAllowed="1" showAll="0">
      <items count="11">
        <item x="0"/>
        <item x="1"/>
        <item x="2"/>
        <item x="3"/>
        <item h="1" x="4"/>
        <item x="5"/>
        <item h="1" m="1" x="6"/>
        <item h="1" m="1" x="7"/>
        <item h="1" m="1" x="8"/>
        <item h="1" m="1" x="9"/>
        <item t="default"/>
      </items>
    </pivotField>
    <pivotField dataField="1" showAll="0"/>
  </pivotFields>
  <rowFields count="2">
    <field x="0"/>
    <field x="1"/>
  </rowFields>
  <rowItems count="53"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pageFields count="1">
    <pageField fld="2" hier="-1"/>
  </pageFields>
  <dataFields count="1">
    <dataField name="Suma de Nº" fld="3" baseField="1" baseItem="3" numFmtId="3"/>
  </dataFields>
  <chartFormats count="53">
    <chartFormat chart="2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0"/>
          </reference>
        </references>
      </pivotArea>
    </chartFormat>
    <chartFormat chart="20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5"/>
          </reference>
        </references>
      </pivotArea>
    </chartFormat>
    <chartFormat chart="20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4"/>
          </reference>
        </references>
      </pivotArea>
    </chartFormat>
    <chartFormat chart="20" format="25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3"/>
          </reference>
        </references>
      </pivotArea>
    </chartFormat>
    <chartFormat chart="20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6"/>
          </reference>
        </references>
      </pivotArea>
    </chartFormat>
    <chartFormat chart="20" format="27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"/>
          </reference>
        </references>
      </pivotArea>
    </chartFormat>
    <chartFormat chart="20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2"/>
          </reference>
        </references>
      </pivotArea>
    </chartFormat>
    <chartFormat chart="20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0"/>
          </reference>
        </references>
      </pivotArea>
    </chartFormat>
    <chartFormat chart="20" format="3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0"/>
          </reference>
        </references>
      </pivotArea>
    </chartFormat>
    <chartFormat chart="20" format="3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1"/>
          </reference>
        </references>
      </pivotArea>
    </chartFormat>
    <chartFormat chart="20" format="32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2"/>
          </reference>
        </references>
      </pivotArea>
    </chartFormat>
    <chartFormat chart="20" format="33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"/>
          </reference>
        </references>
      </pivotArea>
    </chartFormat>
    <chartFormat chart="20" format="34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7"/>
          </reference>
        </references>
      </pivotArea>
    </chartFormat>
    <chartFormat chart="20" format="3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7"/>
          </reference>
        </references>
      </pivotArea>
    </chartFormat>
    <chartFormat chart="20" format="36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1"/>
          </reference>
        </references>
      </pivotArea>
    </chartFormat>
    <chartFormat chart="20" format="37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0"/>
          </reference>
        </references>
      </pivotArea>
    </chartFormat>
    <chartFormat chart="20" format="38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"/>
          </reference>
        </references>
      </pivotArea>
    </chartFormat>
    <chartFormat chart="20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0"/>
          </reference>
        </references>
      </pivotArea>
    </chartFormat>
    <chartFormat chart="20" format="40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8"/>
          </reference>
        </references>
      </pivotArea>
    </chartFormat>
    <chartFormat chart="20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9"/>
          </reference>
        </references>
      </pivotArea>
    </chartFormat>
    <chartFormat chart="20" format="42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6"/>
          </reference>
        </references>
      </pivotArea>
    </chartFormat>
    <chartFormat chart="20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5"/>
          </reference>
        </references>
      </pivotArea>
    </chartFormat>
    <chartFormat chart="20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3"/>
          </reference>
        </references>
      </pivotArea>
    </chartFormat>
    <chartFormat chart="20" format="4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4"/>
          </reference>
        </references>
      </pivotArea>
    </chartFormat>
    <chartFormat chart="20" format="46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2"/>
          </reference>
        </references>
      </pivotArea>
    </chartFormat>
    <chartFormat chart="20" format="47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"/>
          </reference>
        </references>
      </pivotArea>
    </chartFormat>
    <chartFormat chart="20" format="48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1"/>
          </reference>
        </references>
      </pivotArea>
    </chartFormat>
    <chartFormat chart="20" format="49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0"/>
          </reference>
        </references>
      </pivotArea>
    </chartFormat>
    <chartFormat chart="20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8"/>
          </reference>
        </references>
      </pivotArea>
    </chartFormat>
    <chartFormat chart="20" format="5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6"/>
          </reference>
        </references>
      </pivotArea>
    </chartFormat>
    <chartFormat chart="20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9"/>
          </reference>
        </references>
      </pivotArea>
    </chartFormat>
    <chartFormat chart="20" format="53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5"/>
          </reference>
        </references>
      </pivotArea>
    </chartFormat>
    <chartFormat chart="20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</references>
      </pivotArea>
    </chartFormat>
    <chartFormat chart="20" format="55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3"/>
          </reference>
        </references>
      </pivotArea>
    </chartFormat>
    <chartFormat chart="20" format="5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0"/>
          </reference>
        </references>
      </pivotArea>
    </chartFormat>
    <chartFormat chart="20" format="57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9"/>
          </reference>
        </references>
      </pivotArea>
    </chartFormat>
    <chartFormat chart="20" format="58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8"/>
          </reference>
        </references>
      </pivotArea>
    </chartFormat>
    <chartFormat chart="20" format="59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7"/>
          </reference>
        </references>
      </pivotArea>
    </chartFormat>
    <chartFormat chart="20" format="60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2"/>
          </reference>
        </references>
      </pivotArea>
    </chartFormat>
    <chartFormat chart="20" format="6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3"/>
          </reference>
        </references>
      </pivotArea>
    </chartFormat>
    <chartFormat chart="20" format="62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4"/>
          </reference>
        </references>
      </pivotArea>
    </chartFormat>
    <chartFormat chart="20" format="63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5"/>
          </reference>
        </references>
      </pivotArea>
    </chartFormat>
    <chartFormat chart="20" format="64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6"/>
          </reference>
        </references>
      </pivotArea>
    </chartFormat>
    <chartFormat chart="20" format="65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7"/>
          </reference>
        </references>
      </pivotArea>
    </chartFormat>
    <chartFormat chart="20" format="66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8"/>
          </reference>
        </references>
      </pivotArea>
    </chartFormat>
    <chartFormat chart="20" format="67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9"/>
          </reference>
        </references>
      </pivotArea>
    </chartFormat>
    <chartFormat chart="20" format="68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0"/>
          </reference>
        </references>
      </pivotArea>
    </chartFormat>
    <chartFormat chart="20" format="69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1"/>
          </reference>
        </references>
      </pivotArea>
    </chartFormat>
    <chartFormat chart="20" format="70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0"/>
          </reference>
        </references>
      </pivotArea>
    </chartFormat>
    <chartFormat chart="20" format="71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1"/>
          </reference>
        </references>
      </pivotArea>
    </chartFormat>
    <chartFormat chart="20" format="72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2"/>
          </reference>
        </references>
      </pivotArea>
    </chartFormat>
    <chartFormat chart="20" format="73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F3:G21" firstHeaderRow="1" firstDataRow="1" firstDataCol="1" rowPageCount="1" colPageCount="1"/>
  <pivotFields count="4"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axis="axisPage" multipleItemSelectionAllowed="1">
      <items count="7">
        <item h="1" x="0"/>
        <item h="1" x="1"/>
        <item h="1" x="2"/>
        <item h="1" x="3"/>
        <item x="4"/>
        <item h="1" x="5"/>
        <item t="default"/>
      </items>
    </pivotField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2" hier="-1"/>
  </pageFields>
  <dataFields count="1">
    <dataField name="Suma de Nº" fld="3" baseField="0" baseItem="0" numFmtId="3"/>
  </dataFields>
  <formats count="1">
    <format dxfId="0">
      <pivotArea outline="0" collapsedLevelsAreSubtotals="1" fieldPosition="0"/>
    </format>
  </formats>
  <chartFormats count="1"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6" indent="0" outline="1" outlineData="1" multipleFieldFilters="0" chartFormat="4">
  <location ref="I3:J55" firstHeaderRow="1" firstDataRow="1" firstDataCol="1" rowPageCount="1" colPageCount="1"/>
  <pivotFields count="4">
    <pivotField axis="axisRow" showAll="0">
      <items count="1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x="14"/>
        <item x="15"/>
        <item x="16"/>
        <item t="default"/>
      </items>
    </pivotField>
    <pivotField axis="axisRow" showAl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h="1" x="0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x="4"/>
        <item h="1" x="5"/>
        <item t="default"/>
      </items>
    </pivotField>
    <pivotField dataField="1" showAll="0"/>
  </pivotFields>
  <rowFields count="2">
    <field x="0"/>
    <field x="1"/>
  </rowFields>
  <rowItems count="52"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Items count="1">
    <i/>
  </colItems>
  <pageFields count="1">
    <pageField fld="2" hier="-1"/>
  </pageFields>
  <dataFields count="1">
    <dataField name="Suma de Nº" fld="3" baseField="0" baseItem="0" numFmtId="3"/>
  </dataFields>
  <chartFormats count="4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3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1"/>
          </reference>
        </references>
      </pivotArea>
    </chartFormat>
    <chartFormat chart="3" format="64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"/>
          </reference>
        </references>
      </pivotArea>
    </chartFormat>
    <chartFormat chart="3" format="6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0"/>
          </reference>
        </references>
      </pivotArea>
    </chartFormat>
    <chartFormat chart="3" format="66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6"/>
          </reference>
        </references>
      </pivotArea>
    </chartFormat>
    <chartFormat chart="3" format="67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7"/>
          </reference>
        </references>
      </pivotArea>
    </chartFormat>
    <chartFormat chart="3" format="68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8"/>
          </reference>
        </references>
      </pivotArea>
    </chartFormat>
    <chartFormat chart="3" format="69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1"/>
          </reference>
        </references>
      </pivotArea>
    </chartFormat>
    <chartFormat chart="3" format="7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0"/>
          </reference>
        </references>
      </pivotArea>
    </chartFormat>
    <chartFormat chart="3" format="7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"/>
          </reference>
        </references>
      </pivotArea>
    </chartFormat>
    <chartFormat chart="3" format="72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0"/>
          </reference>
        </references>
      </pivotArea>
    </chartFormat>
    <chartFormat chart="3" format="73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3"/>
          </reference>
        </references>
      </pivotArea>
    </chartFormat>
    <chartFormat chart="3" format="74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5"/>
          </reference>
        </references>
      </pivotArea>
    </chartFormat>
    <chartFormat chart="3" format="7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6"/>
          </reference>
        </references>
      </pivotArea>
    </chartFormat>
    <chartFormat chart="3" format="7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1"/>
          </reference>
        </references>
      </pivotArea>
    </chartFormat>
    <chartFormat chart="3" format="77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0"/>
          </reference>
        </references>
      </pivotArea>
    </chartFormat>
    <chartFormat chart="3" format="78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3"/>
          </reference>
        </references>
      </pivotArea>
    </chartFormat>
    <chartFormat chart="3" format="79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5"/>
          </reference>
        </references>
      </pivotArea>
    </chartFormat>
    <chartFormat chart="3" format="80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7"/>
          </reference>
        </references>
      </pivotArea>
    </chartFormat>
    <chartFormat chart="3" format="8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3"/>
          </reference>
        </references>
      </pivotArea>
    </chartFormat>
    <chartFormat chart="3" format="82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4"/>
          </reference>
        </references>
      </pivotArea>
    </chartFormat>
    <chartFormat chart="3" format="83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6"/>
          </reference>
        </references>
      </pivotArea>
    </chartFormat>
    <chartFormat chart="3" format="84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8"/>
          </reference>
        </references>
      </pivotArea>
    </chartFormat>
    <chartFormat chart="3" format="85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0"/>
          </reference>
        </references>
      </pivotArea>
    </chartFormat>
    <chartFormat chart="3" format="86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"/>
          </reference>
        </references>
      </pivotArea>
    </chartFormat>
    <chartFormat chart="3" format="87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9"/>
          </reference>
        </references>
      </pivotArea>
    </chartFormat>
    <chartFormat chart="3" format="88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7"/>
          </reference>
        </references>
      </pivotArea>
    </chartFormat>
    <chartFormat chart="3" format="89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8"/>
          </reference>
        </references>
      </pivotArea>
    </chartFormat>
    <chartFormat chart="3" format="90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4"/>
          </reference>
        </references>
      </pivotArea>
    </chartFormat>
    <chartFormat chart="3" format="9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0"/>
          </reference>
        </references>
      </pivotArea>
    </chartFormat>
    <chartFormat chart="3" format="92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2"/>
          </reference>
        </references>
      </pivotArea>
    </chartFormat>
    <chartFormat chart="3" format="93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0"/>
          </reference>
        </references>
      </pivotArea>
    </chartFormat>
    <chartFormat chart="3" format="94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2"/>
          </reference>
        </references>
      </pivotArea>
    </chartFormat>
    <chartFormat chart="3" format="9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9"/>
          </reference>
        </references>
      </pivotArea>
    </chartFormat>
    <chartFormat chart="3" format="96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</references>
      </pivotArea>
    </chartFormat>
    <chartFormat chart="3" format="97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2"/>
          </reference>
        </references>
      </pivotArea>
    </chartFormat>
    <chartFormat chart="3" format="98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"/>
          </reference>
        </references>
      </pivotArea>
    </chartFormat>
    <chartFormat chart="3" format="99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5"/>
          </reference>
        </references>
      </pivotArea>
    </chartFormat>
    <chartFormat chart="3" format="10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9"/>
          </reference>
        </references>
      </pivotArea>
    </chartFormat>
    <chartFormat chart="3" format="10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3"/>
          </reference>
        </references>
      </pivotArea>
    </chartFormat>
    <chartFormat chart="3" format="102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6"/>
          </reference>
        </references>
      </pivotArea>
    </chartFormat>
    <chartFormat chart="3" format="103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5"/>
          </reference>
        </references>
      </pivotArea>
    </chartFormat>
    <chartFormat chart="3" format="104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2"/>
          </reference>
        </references>
      </pivotArea>
    </chartFormat>
    <chartFormat chart="3" format="105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2" sourceName="Año">
  <pivotTables>
    <pivotTable tabId="13" name="TablaDinámica3"/>
    <pivotTable tabId="13" name="TablaDinámica4"/>
  </pivotTables>
  <data>
    <tabular pivotCacheId="13" showMissing="0">
      <items count="17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" sourceName="Año">
  <pivotTables>
    <pivotTable tabId="12" name="TablaDinámica1"/>
  </pivotTables>
  <data>
    <tabular pivotCacheId="14">
      <items count="17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pivotTables>
    <pivotTable tabId="12" name="TablaDinámica5"/>
    <pivotTable tabId="12" name="TablaDinámica1"/>
  </pivotTables>
  <data>
    <tabular pivotCacheId="14">
      <items count="10">
        <i x="0" s="1"/>
        <i x="1" s="1"/>
        <i x="2" s="1"/>
        <i x="3" s="1"/>
        <i x="4"/>
        <i x="5" s="1"/>
        <i x="7" nd="1"/>
        <i x="8" nd="1"/>
        <i x="9" nd="1"/>
        <i x="6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1" sourceName="Tipo">
  <pivotTables>
    <pivotTable tabId="13" name="TablaDinámica3"/>
    <pivotTable tabId="13" name="TablaDinámica4"/>
  </pivotTables>
  <data>
    <tabular pivotCacheId="13" showMissing="0">
      <items count="6">
        <i x="0"/>
        <i x="1"/>
        <i x="2"/>
        <i x="3"/>
        <i x="4" s="1"/>
        <i x="5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 1" cache="SegmentaciónDeDatos_Año" caption="Año" rowHeight="241300"/>
  <slicer name="Tipo 4" cache="SegmentaciónDeDatos_Tipo" caption="Modalidad" rowHeight="241300"/>
  <slicer name="Tipo 5" cache="SegmentaciónDeDatos_Tipo" caption="Modalidad" columnCount="3" rowHeight="241300"/>
  <slicer name="Tipo 6" cache="SegmentaciónDeDatos_Tipo" caption="Modalidad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" cache="SegmentaciónDeDatos_Año" caption="Año" rowHeight="241300"/>
  <slicer name="Tipo 1" cache="SegmentaciónDeDatos_Tipo" caption="Modalidad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 3" cache="SegmentaciónDeDatos_Año2" caption="Año" rowHeight="241300"/>
  <slicer name="Tipo 2" cache="SegmentaciónDeDatos_Tipo1" caption="Modalidad" rowHeight="234950"/>
  <slicer name="Tipo 3" cache="SegmentaciónDeDatos_Tipo1" caption="Modalidad" columnCount="3" rowHeight="234950"/>
  <slicer name="Tipo 7" cache="SegmentaciónDeDatos_Tipo1" caption="Modalidad" columnCount="3" rowHeight="2349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 2" cache="SegmentaciónDeDatos_Año2" caption="Año" startItem="2" rowHeight="234950"/>
  <slicer name="Tipo" cache="SegmentaciónDeDatos_Tipo1" caption="Tipo" rowHeight="2349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microsoft.com/office/2007/relationships/slicer" Target="../slicers/slicer4.xm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oepm.es/es/sobre-OEPM/estadisticas/graficos-evolucion-mensual-de-solicitudes-nacionales/graficos-de-evolucion-de-solicitudes-nacionales-de-marcas-y-nombres-comerciales/graficos-de-evolucion-de-marcas-por-provincias/" TargetMode="External"/><Relationship Id="rId7" Type="http://schemas.openxmlformats.org/officeDocument/2006/relationships/hyperlink" Target="mailto:Informacion@oepm.es" TargetMode="External"/><Relationship Id="rId2" Type="http://schemas.openxmlformats.org/officeDocument/2006/relationships/hyperlink" Target="https://www.oepm.es/es/sobre-OEPM/estadisticas/graficos-evolucion-mensual-de-solicitudes-nacionales/graficos-de-evolucion-de-solicitudes-nacionales-de-marcas-y-nombres-comerciales/graficos-de-evolucion-de-nombres-comerciales-por-provincias/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hyperlink" Target="https://www.oepm.es/es/sobre-OEPM/estadisticas/graficos-evolucion-mensual-de-solicitudes-nacionales/graficos-de-evolucion-de-solicitudes-nacionales-de-patentes-y-modelos-de-utilidad/graficos-de-evolucion-de-patentes-por-provincias/" TargetMode="External"/><Relationship Id="rId5" Type="http://schemas.openxmlformats.org/officeDocument/2006/relationships/hyperlink" Target="https://www.oepm.es/es/sobre-OEPM/estadisticas/graficos-evolucion-mensual-de-solicitudes-nacionales/graficos-de-evolucion-de-solicitudes-nacionales-de-patentes-y-modelos-de-utilidad/graficos-de-evolucion-de-modelos-de-utilidad-por-provincias/" TargetMode="External"/><Relationship Id="rId4" Type="http://schemas.openxmlformats.org/officeDocument/2006/relationships/hyperlink" Target="https://www.oepm.es/es/sobre-OEPM/estadisticas/graficos-evolucion-mensual-de-solicitudes-nacionales/graficos-de-evolucion-de-solicitudes-nacionales-de-disenos/graficos-de-evolucion-de-disenos-por-provincias/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2.x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S25"/>
  <sheetViews>
    <sheetView showGridLines="0" tabSelected="1" zoomScaleNormal="100" workbookViewId="0">
      <selection activeCell="L4" sqref="L4"/>
    </sheetView>
  </sheetViews>
  <sheetFormatPr baseColWidth="10" defaultRowHeight="15" x14ac:dyDescent="0.25"/>
  <cols>
    <col min="1" max="1" width="4.140625" customWidth="1"/>
    <col min="2" max="2" width="5" customWidth="1"/>
    <col min="3" max="11" width="3.7109375" customWidth="1"/>
    <col min="15" max="15" width="32.5703125" customWidth="1"/>
    <col min="16" max="16" width="4.28515625" customWidth="1"/>
    <col min="17" max="17" width="3.85546875" customWidth="1"/>
    <col min="18" max="18" width="8.28515625" customWidth="1"/>
  </cols>
  <sheetData>
    <row r="1" spans="1:19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9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19" x14ac:dyDescent="0.25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9" x14ac:dyDescent="0.2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pans="1:19" ht="77.25" customHeight="1" x14ac:dyDescent="0.25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</row>
    <row r="6" spans="1:19" ht="31.5" x14ac:dyDescent="0.5">
      <c r="B6" s="662" t="s">
        <v>110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8"/>
    </row>
    <row r="7" spans="1:19" x14ac:dyDescent="0.25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</row>
    <row r="8" spans="1:19" s="152" customFormat="1" ht="30" customHeight="1" x14ac:dyDescent="0.3">
      <c r="A8" s="211"/>
      <c r="B8" s="626" t="s">
        <v>102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</row>
    <row r="9" spans="1:19" s="152" customFormat="1" ht="30" customHeight="1" x14ac:dyDescent="0.3">
      <c r="A9" s="211"/>
      <c r="B9" s="626" t="s">
        <v>197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</row>
    <row r="10" spans="1:19" s="152" customFormat="1" ht="30" customHeight="1" x14ac:dyDescent="0.3">
      <c r="A10" s="211"/>
      <c r="B10" s="626" t="s">
        <v>198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</row>
    <row r="11" spans="1:19" s="152" customFormat="1" ht="30" customHeight="1" x14ac:dyDescent="0.3">
      <c r="A11" s="211"/>
      <c r="B11" s="626" t="s">
        <v>180</v>
      </c>
      <c r="C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</row>
    <row r="12" spans="1:19" s="152" customFormat="1" ht="30" customHeight="1" x14ac:dyDescent="0.3">
      <c r="A12" s="211"/>
      <c r="B12" s="626" t="s">
        <v>175</v>
      </c>
      <c r="C12" s="211"/>
      <c r="D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</row>
    <row r="13" spans="1:19" s="152" customFormat="1" ht="30" customHeight="1" x14ac:dyDescent="0.3">
      <c r="A13" s="211"/>
      <c r="B13" s="626" t="s">
        <v>176</v>
      </c>
      <c r="C13" s="211"/>
      <c r="D13" s="211"/>
      <c r="F13" s="59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591"/>
    </row>
    <row r="14" spans="1:19" s="152" customFormat="1" ht="30" customHeight="1" x14ac:dyDescent="0.3">
      <c r="A14" s="211"/>
      <c r="B14" s="626" t="s">
        <v>192</v>
      </c>
      <c r="C14" s="211"/>
      <c r="D14" s="211"/>
      <c r="F14" s="59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591"/>
    </row>
    <row r="15" spans="1:19" s="152" customFormat="1" ht="30" customHeight="1" x14ac:dyDescent="0.3">
      <c r="A15" s="211"/>
      <c r="B15" s="626" t="s">
        <v>177</v>
      </c>
      <c r="C15" s="211"/>
      <c r="D15" s="211"/>
      <c r="E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S15" s="211"/>
    </row>
    <row r="16" spans="1:19" s="152" customFormat="1" ht="30" customHeight="1" x14ac:dyDescent="0.3">
      <c r="A16" s="211"/>
      <c r="B16" s="626" t="s">
        <v>191</v>
      </c>
      <c r="C16" s="211"/>
      <c r="D16" s="211"/>
      <c r="E16" s="211"/>
      <c r="F16" s="211"/>
      <c r="G16" s="211"/>
      <c r="H16" s="211"/>
      <c r="I16" s="211"/>
      <c r="J16" s="211"/>
      <c r="L16" s="211"/>
      <c r="M16" s="211"/>
      <c r="N16" s="211"/>
      <c r="O16" s="211"/>
      <c r="P16" s="211"/>
      <c r="Q16" s="211"/>
    </row>
    <row r="17" spans="1:17" s="152" customFormat="1" ht="30" customHeight="1" x14ac:dyDescent="0.3">
      <c r="A17" s="211"/>
      <c r="B17" s="626" t="s">
        <v>178</v>
      </c>
      <c r="C17" s="211"/>
      <c r="D17" s="211"/>
      <c r="E17" s="211"/>
      <c r="F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</row>
    <row r="18" spans="1:17" s="152" customFormat="1" ht="30" customHeight="1" x14ac:dyDescent="0.3">
      <c r="A18" s="211"/>
      <c r="B18" s="627" t="s">
        <v>190</v>
      </c>
      <c r="C18" s="211"/>
      <c r="D18" s="211"/>
      <c r="E18" s="211"/>
      <c r="F18" s="211"/>
      <c r="G18" s="211"/>
      <c r="I18" s="591"/>
      <c r="J18" s="211"/>
      <c r="K18" s="211"/>
      <c r="L18" s="211"/>
      <c r="M18" s="211"/>
      <c r="N18" s="211"/>
      <c r="O18" s="211"/>
      <c r="P18" s="211"/>
      <c r="Q18" s="211"/>
    </row>
    <row r="19" spans="1:17" s="152" customFormat="1" ht="30" customHeight="1" x14ac:dyDescent="0.3">
      <c r="A19" s="211"/>
      <c r="B19" s="626" t="s">
        <v>189</v>
      </c>
      <c r="C19" s="211"/>
      <c r="D19" s="211"/>
      <c r="E19" s="211"/>
      <c r="F19" s="211"/>
      <c r="G19" s="211"/>
      <c r="I19" s="211"/>
      <c r="J19" s="211"/>
      <c r="K19" s="211"/>
      <c r="L19" s="211"/>
      <c r="M19" s="211"/>
      <c r="N19" s="211"/>
      <c r="O19" s="211"/>
      <c r="P19" s="211"/>
      <c r="Q19" s="211"/>
    </row>
    <row r="20" spans="1:17" s="152" customFormat="1" ht="30" customHeight="1" x14ac:dyDescent="0.3">
      <c r="A20" s="211"/>
      <c r="B20" s="628" t="s">
        <v>188</v>
      </c>
      <c r="C20" s="211"/>
      <c r="D20" s="211"/>
      <c r="E20" s="211"/>
      <c r="F20" s="211"/>
      <c r="G20" s="211"/>
      <c r="H20" s="211"/>
      <c r="J20" s="211"/>
      <c r="K20" s="211"/>
      <c r="L20" s="211"/>
      <c r="M20" s="211"/>
      <c r="N20" s="211"/>
      <c r="O20" s="211"/>
      <c r="P20" s="211"/>
      <c r="Q20" s="211"/>
    </row>
    <row r="21" spans="1:17" s="152" customFormat="1" ht="30" customHeight="1" x14ac:dyDescent="0.3">
      <c r="A21" s="211"/>
      <c r="B21" s="626" t="s">
        <v>179</v>
      </c>
      <c r="C21" s="211"/>
      <c r="D21" s="211"/>
      <c r="E21" s="211"/>
      <c r="F21" s="211"/>
      <c r="G21" s="211"/>
      <c r="H21" s="211"/>
      <c r="I21" s="211"/>
      <c r="K21" s="211"/>
      <c r="L21" s="211"/>
      <c r="M21" s="211"/>
      <c r="N21" s="211"/>
      <c r="O21" s="211"/>
      <c r="P21" s="211"/>
      <c r="Q21" s="211"/>
    </row>
    <row r="22" spans="1:17" s="152" customFormat="1" ht="30" customHeight="1" x14ac:dyDescent="0.3">
      <c r="A22" s="211"/>
      <c r="B22" s="626" t="s">
        <v>127</v>
      </c>
      <c r="C22" s="211"/>
      <c r="D22" s="211"/>
      <c r="E22" s="211"/>
      <c r="F22" s="211"/>
      <c r="G22" s="211"/>
      <c r="H22" s="211"/>
      <c r="I22" s="211"/>
      <c r="J22" s="211"/>
      <c r="L22" s="211"/>
      <c r="M22" s="211"/>
      <c r="N22" s="211"/>
      <c r="O22" s="211"/>
      <c r="P22" s="211"/>
      <c r="Q22" s="211"/>
    </row>
    <row r="23" spans="1:17" s="152" customFormat="1" ht="30" customHeight="1" x14ac:dyDescent="0.3">
      <c r="A23" s="211"/>
      <c r="B23" s="55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</row>
    <row r="24" spans="1:17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7" x14ac:dyDescent="0.25">
      <c r="A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</sheetData>
  <customSheetViews>
    <customSheetView guid="{29F239DC-BC5F-44E2-A25F-EB80EC96DB25}" state="hidden">
      <selection activeCell="A7" sqref="A7"/>
      <colBreaks count="1" manualBreakCount="1">
        <brk id="16" max="1048575" man="1"/>
      </colBreaks>
      <pageMargins left="0.55118110236220474" right="0.39370078740157483" top="0.74803149606299213" bottom="0.74803149606299213" header="0.31496062992125984" footer="0.31496062992125984"/>
      <pageSetup paperSize="9" scale="80" orientation="portrait" r:id="rId1"/>
    </customSheetView>
  </customSheetViews>
  <mergeCells count="1">
    <mergeCell ref="B6:Q6"/>
  </mergeCells>
  <hyperlinks>
    <hyperlink ref="B15" location="Diseños!Área_de_impresión" display="Solicitudes, Concesiones y expedientes resueltos de Diseños (por Expedientes y por Diseños)"/>
    <hyperlink ref="B18" location="IBI!Área_de_impresión" display="Solicitudes de Informes de Busqueda Internacional (IBI) y los informes realizados"/>
    <hyperlink ref="B14" location="'MARC INTERN'!Área_de_impresión" display="Solicitudes, Concesiones y expedientes resueltos de Marcas Internacionales"/>
    <hyperlink ref="B8" location="Observaciones!Área_de_impresión" display="Observaciones"/>
    <hyperlink ref="B9" location="GRAF!Área_de_impresión" display="Solicitudes presentadas en la OEPM 2009-2024"/>
    <hyperlink ref="B19" location="ITP!Área_de_impresión" display="Solicitudes de Informes Técnicos de Patentes (ITP) y los informes realizados"/>
    <hyperlink ref="B20" location="'PCT-EPO'!Área_de_impresión" display="Solicitudes presentadas en la OEPM de Patentes Internacionales PCT y de Patentes Europeas (EPO)"/>
    <hyperlink ref="B21" location="'EPO-Val'!Área_de_impresión" display="Validaciones de Patentes Europeas presentadas en la OEPM y Validaciones Publicadas"/>
    <hyperlink ref="B22" location="Recursos!Área_de_impresión" display="Interposiciones y Resoluciones de Recursos"/>
    <hyperlink ref="B16" location="'Dibujos-Mod. Internac.'!Área_de_impresión" display="Concesiones de los registros internacionales de Dibujos y Modelos Internacionales"/>
    <hyperlink ref="B17" location="CCP!Área_de_impresión" display="Solicitudes, Concesiones y expedientes resueltos de Certificado Complementario de Protección CCP"/>
    <hyperlink ref="B10" location="'GRAF EXT'!Área_de_impresión" display="Validaciones de Patentes Europeas presentadas en la OEPM 2009-2024"/>
    <hyperlink ref="B11" location="'Pat y MU'!Área_de_impresión" display="Solicitudes, Concesiones y expedientes resueltos de Patente Nacional"/>
    <hyperlink ref="B12" location="'Marcas y NC'!Área_de_impresión" display="Solicitudes, Concesiones y expedientes resueltos de Marcas y Nombres Comerciales"/>
    <hyperlink ref="B13" location="'MARC INTERN'!Área_de_impresión" display="Solicitudes, Concesiones y expedientes resueltos de Renovaciones de Marcas y Nombres Comerciales"/>
  </hyperlinks>
  <pageMargins left="0.55118110236220474" right="0.39370078740157483" top="0.74803149606299213" bottom="0.74803149606299213" header="0.31496062992125984" footer="0.31496062992125984"/>
  <pageSetup paperSize="9" scale="72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S229"/>
  <sheetViews>
    <sheetView showGridLines="0" zoomScaleNormal="100" zoomScaleSheetLayoutView="80" workbookViewId="0">
      <selection activeCell="U16" sqref="U16"/>
    </sheetView>
  </sheetViews>
  <sheetFormatPr baseColWidth="10" defaultRowHeight="15" x14ac:dyDescent="0.25"/>
  <cols>
    <col min="1" max="1" width="1.7109375" customWidth="1"/>
    <col min="2" max="2" width="12.140625" customWidth="1"/>
    <col min="3" max="11" width="6.42578125" customWidth="1"/>
    <col min="12" max="12" width="6.28515625" bestFit="1" customWidth="1"/>
    <col min="13" max="13" width="7" customWidth="1"/>
    <col min="14" max="14" width="6.5703125" customWidth="1"/>
    <col min="15" max="16" width="6.42578125" customWidth="1"/>
    <col min="17" max="17" width="7.28515625" customWidth="1"/>
    <col min="18" max="18" width="1.42578125" customWidth="1"/>
    <col min="19" max="19" width="10.7109375" customWidth="1"/>
  </cols>
  <sheetData>
    <row r="1" spans="2:17" ht="20.100000000000001" customHeight="1" x14ac:dyDescent="0.25"/>
    <row r="2" spans="2:17" ht="20.100000000000001" customHeight="1" x14ac:dyDescent="0.25"/>
    <row r="3" spans="2:17" ht="30" customHeight="1" x14ac:dyDescent="0.25"/>
    <row r="4" spans="2:17" ht="20.100000000000001" customHeight="1" x14ac:dyDescent="0.25">
      <c r="B4" s="732" t="s">
        <v>216</v>
      </c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</row>
    <row r="5" spans="2:17" ht="14.25" customHeight="1" x14ac:dyDescent="0.25">
      <c r="B5" s="732"/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732"/>
      <c r="O5" s="732"/>
      <c r="P5" s="732"/>
      <c r="Q5" s="732"/>
    </row>
    <row r="6" spans="2:17" ht="18.75" customHeight="1" thickBot="1" x14ac:dyDescent="0.3"/>
    <row r="7" spans="2:17" ht="28.5" customHeight="1" thickBot="1" x14ac:dyDescent="0.3">
      <c r="C7" s="733">
        <v>2022</v>
      </c>
      <c r="D7" s="734"/>
      <c r="E7" s="735"/>
      <c r="F7" s="736">
        <v>2023</v>
      </c>
      <c r="G7" s="737"/>
      <c r="H7" s="737"/>
      <c r="I7" s="738"/>
      <c r="J7" s="736">
        <v>2024</v>
      </c>
      <c r="K7" s="737"/>
      <c r="L7" s="737"/>
      <c r="M7" s="738"/>
      <c r="N7" s="736" t="s">
        <v>195</v>
      </c>
      <c r="O7" s="737"/>
      <c r="P7" s="737"/>
      <c r="Q7" s="738"/>
    </row>
    <row r="8" spans="2:17" ht="39" customHeight="1" thickBot="1" x14ac:dyDescent="0.3">
      <c r="C8" s="154" t="s">
        <v>44</v>
      </c>
      <c r="D8" s="155" t="s">
        <v>45</v>
      </c>
      <c r="E8" s="66" t="s">
        <v>40</v>
      </c>
      <c r="F8" s="156" t="s">
        <v>44</v>
      </c>
      <c r="G8" s="67" t="s">
        <v>45</v>
      </c>
      <c r="H8" s="67" t="s">
        <v>40</v>
      </c>
      <c r="I8" s="68" t="s">
        <v>112</v>
      </c>
      <c r="J8" s="156" t="s">
        <v>44</v>
      </c>
      <c r="K8" s="67" t="s">
        <v>45</v>
      </c>
      <c r="L8" s="67" t="s">
        <v>40</v>
      </c>
      <c r="M8" s="68" t="s">
        <v>112</v>
      </c>
      <c r="N8" s="156" t="s">
        <v>44</v>
      </c>
      <c r="O8" s="67" t="s">
        <v>45</v>
      </c>
      <c r="P8" s="67" t="s">
        <v>40</v>
      </c>
      <c r="Q8" s="69" t="s">
        <v>71</v>
      </c>
    </row>
    <row r="9" spans="2:17" ht="19.5" customHeight="1" x14ac:dyDescent="0.25">
      <c r="B9" s="374" t="s">
        <v>57</v>
      </c>
      <c r="C9" s="93">
        <v>79</v>
      </c>
      <c r="D9" s="94">
        <v>6</v>
      </c>
      <c r="E9" s="95">
        <v>85</v>
      </c>
      <c r="F9" s="93">
        <v>81</v>
      </c>
      <c r="G9" s="94">
        <v>3</v>
      </c>
      <c r="H9" s="95">
        <v>84</v>
      </c>
      <c r="I9" s="109">
        <f t="shared" ref="I9:I21" si="0">H9/E9-1</f>
        <v>-1.1764705882352899E-2</v>
      </c>
      <c r="J9" s="93">
        <v>90</v>
      </c>
      <c r="K9" s="94">
        <v>11</v>
      </c>
      <c r="L9" s="95">
        <f>SUM(J9+K9)</f>
        <v>101</v>
      </c>
      <c r="M9" s="109">
        <f t="shared" ref="M9:M21" si="1">L9/H9-1</f>
        <v>0.20238095238095233</v>
      </c>
      <c r="N9" s="93">
        <v>83</v>
      </c>
      <c r="O9" s="94">
        <v>3</v>
      </c>
      <c r="P9" s="95">
        <f>SUM(N9+O9)</f>
        <v>86</v>
      </c>
      <c r="Q9" s="111">
        <f t="shared" ref="Q9:Q20" si="2">IF(P9="","",P9/L9-1)</f>
        <v>-0.14851485148514854</v>
      </c>
    </row>
    <row r="10" spans="2:17" ht="19.5" customHeight="1" x14ac:dyDescent="0.25">
      <c r="B10" s="375" t="s">
        <v>58</v>
      </c>
      <c r="C10" s="93">
        <v>95</v>
      </c>
      <c r="D10" s="94">
        <v>14</v>
      </c>
      <c r="E10" s="95">
        <v>109</v>
      </c>
      <c r="F10" s="93">
        <v>89</v>
      </c>
      <c r="G10" s="94">
        <v>7</v>
      </c>
      <c r="H10" s="95">
        <v>96</v>
      </c>
      <c r="I10" s="109">
        <f t="shared" si="0"/>
        <v>-0.11926605504587151</v>
      </c>
      <c r="J10" s="93">
        <v>71</v>
      </c>
      <c r="K10" s="94">
        <v>5</v>
      </c>
      <c r="L10" s="95">
        <f t="shared" ref="L10:L19" si="3">IF(J10="","",J10+K10)</f>
        <v>76</v>
      </c>
      <c r="M10" s="109">
        <f t="shared" si="1"/>
        <v>-0.20833333333333337</v>
      </c>
      <c r="N10" s="93">
        <v>99</v>
      </c>
      <c r="O10" s="94">
        <v>4</v>
      </c>
      <c r="P10" s="95">
        <f>SUM(N10+O10)</f>
        <v>103</v>
      </c>
      <c r="Q10" s="111">
        <f t="shared" si="2"/>
        <v>0.35526315789473695</v>
      </c>
    </row>
    <row r="11" spans="2:17" ht="19.5" customHeight="1" x14ac:dyDescent="0.25">
      <c r="B11" s="375" t="s">
        <v>59</v>
      </c>
      <c r="C11" s="93">
        <v>143</v>
      </c>
      <c r="D11" s="94">
        <v>11</v>
      </c>
      <c r="E11" s="95">
        <v>154</v>
      </c>
      <c r="F11" s="93">
        <v>116</v>
      </c>
      <c r="G11" s="94">
        <v>7</v>
      </c>
      <c r="H11" s="95">
        <v>123</v>
      </c>
      <c r="I11" s="109">
        <f t="shared" si="0"/>
        <v>-0.20129870129870131</v>
      </c>
      <c r="J11" s="93">
        <v>90</v>
      </c>
      <c r="K11" s="94">
        <v>4</v>
      </c>
      <c r="L11" s="95">
        <f t="shared" si="3"/>
        <v>94</v>
      </c>
      <c r="M11" s="109">
        <f t="shared" si="1"/>
        <v>-0.23577235772357719</v>
      </c>
      <c r="N11" s="93">
        <v>102</v>
      </c>
      <c r="O11" s="94">
        <v>6</v>
      </c>
      <c r="P11" s="95">
        <f t="shared" ref="P11:P20" si="4">IF(N11="","",N11+O11)</f>
        <v>108</v>
      </c>
      <c r="Q11" s="111">
        <f t="shared" si="2"/>
        <v>0.14893617021276606</v>
      </c>
    </row>
    <row r="12" spans="2:17" ht="19.5" customHeight="1" x14ac:dyDescent="0.25">
      <c r="B12" s="375" t="s">
        <v>60</v>
      </c>
      <c r="C12" s="93">
        <v>108</v>
      </c>
      <c r="D12" s="94">
        <v>7</v>
      </c>
      <c r="E12" s="95">
        <v>115</v>
      </c>
      <c r="F12" s="93">
        <v>76</v>
      </c>
      <c r="G12" s="94">
        <v>6</v>
      </c>
      <c r="H12" s="95">
        <v>82</v>
      </c>
      <c r="I12" s="109">
        <f t="shared" si="0"/>
        <v>-0.28695652173913044</v>
      </c>
      <c r="J12" s="93">
        <v>112</v>
      </c>
      <c r="K12" s="94">
        <v>13</v>
      </c>
      <c r="L12" s="95">
        <f t="shared" si="3"/>
        <v>125</v>
      </c>
      <c r="M12" s="109">
        <f t="shared" si="1"/>
        <v>0.52439024390243905</v>
      </c>
      <c r="N12" s="93"/>
      <c r="O12" s="94"/>
      <c r="P12" s="95" t="str">
        <f t="shared" si="4"/>
        <v/>
      </c>
      <c r="Q12" s="111" t="str">
        <f t="shared" si="2"/>
        <v/>
      </c>
    </row>
    <row r="13" spans="2:17" ht="19.5" customHeight="1" x14ac:dyDescent="0.25">
      <c r="B13" s="375" t="s">
        <v>61</v>
      </c>
      <c r="C13" s="93">
        <v>82</v>
      </c>
      <c r="D13" s="94">
        <v>4</v>
      </c>
      <c r="E13" s="95">
        <v>86</v>
      </c>
      <c r="F13" s="93">
        <v>106</v>
      </c>
      <c r="G13" s="94">
        <v>9</v>
      </c>
      <c r="H13" s="95">
        <v>115</v>
      </c>
      <c r="I13" s="109">
        <f t="shared" si="0"/>
        <v>0.33720930232558133</v>
      </c>
      <c r="J13" s="93">
        <v>117</v>
      </c>
      <c r="K13" s="94">
        <v>5</v>
      </c>
      <c r="L13" s="95">
        <f t="shared" si="3"/>
        <v>122</v>
      </c>
      <c r="M13" s="109">
        <f t="shared" si="1"/>
        <v>6.0869565217391397E-2</v>
      </c>
      <c r="N13" s="93"/>
      <c r="O13" s="94"/>
      <c r="P13" s="95" t="str">
        <f t="shared" si="4"/>
        <v/>
      </c>
      <c r="Q13" s="111" t="str">
        <f t="shared" si="2"/>
        <v/>
      </c>
    </row>
    <row r="14" spans="2:17" ht="19.5" customHeight="1" x14ac:dyDescent="0.25">
      <c r="B14" s="375" t="s">
        <v>62</v>
      </c>
      <c r="C14" s="93">
        <v>129</v>
      </c>
      <c r="D14" s="94">
        <v>14</v>
      </c>
      <c r="E14" s="95">
        <v>143</v>
      </c>
      <c r="F14" s="93">
        <v>103</v>
      </c>
      <c r="G14" s="94">
        <v>61</v>
      </c>
      <c r="H14" s="95">
        <v>164</v>
      </c>
      <c r="I14" s="109">
        <f t="shared" si="0"/>
        <v>0.14685314685314688</v>
      </c>
      <c r="J14" s="93">
        <v>109</v>
      </c>
      <c r="K14" s="94">
        <v>7</v>
      </c>
      <c r="L14" s="95">
        <f t="shared" si="3"/>
        <v>116</v>
      </c>
      <c r="M14" s="109">
        <f t="shared" si="1"/>
        <v>-0.29268292682926833</v>
      </c>
      <c r="N14" s="93"/>
      <c r="O14" s="94"/>
      <c r="P14" s="95" t="str">
        <f t="shared" si="4"/>
        <v/>
      </c>
      <c r="Q14" s="111" t="str">
        <f t="shared" si="2"/>
        <v/>
      </c>
    </row>
    <row r="15" spans="2:17" ht="19.5" customHeight="1" x14ac:dyDescent="0.25">
      <c r="B15" s="375" t="s">
        <v>63</v>
      </c>
      <c r="C15" s="93">
        <v>129</v>
      </c>
      <c r="D15" s="94">
        <v>2</v>
      </c>
      <c r="E15" s="95">
        <v>131</v>
      </c>
      <c r="F15" s="93">
        <v>128</v>
      </c>
      <c r="G15" s="94">
        <v>27</v>
      </c>
      <c r="H15" s="95">
        <v>155</v>
      </c>
      <c r="I15" s="109">
        <f t="shared" si="0"/>
        <v>0.18320610687022909</v>
      </c>
      <c r="J15" s="93">
        <v>107</v>
      </c>
      <c r="K15" s="94">
        <v>7</v>
      </c>
      <c r="L15" s="95">
        <f t="shared" si="3"/>
        <v>114</v>
      </c>
      <c r="M15" s="109">
        <f t="shared" si="1"/>
        <v>-0.26451612903225807</v>
      </c>
      <c r="N15" s="93"/>
      <c r="O15" s="94"/>
      <c r="P15" s="95" t="str">
        <f t="shared" si="4"/>
        <v/>
      </c>
      <c r="Q15" s="111" t="str">
        <f t="shared" si="2"/>
        <v/>
      </c>
    </row>
    <row r="16" spans="2:17" ht="19.5" customHeight="1" x14ac:dyDescent="0.25">
      <c r="B16" s="375" t="s">
        <v>64</v>
      </c>
      <c r="C16" s="93">
        <v>79</v>
      </c>
      <c r="D16" s="94">
        <v>6</v>
      </c>
      <c r="E16" s="95">
        <v>85</v>
      </c>
      <c r="F16" s="93">
        <v>65</v>
      </c>
      <c r="G16" s="94">
        <v>5</v>
      </c>
      <c r="H16" s="95">
        <v>70</v>
      </c>
      <c r="I16" s="109">
        <f t="shared" si="0"/>
        <v>-0.17647058823529416</v>
      </c>
      <c r="J16" s="93">
        <v>52</v>
      </c>
      <c r="K16" s="94">
        <v>7</v>
      </c>
      <c r="L16" s="95">
        <f t="shared" si="3"/>
        <v>59</v>
      </c>
      <c r="M16" s="109">
        <f t="shared" si="1"/>
        <v>-0.15714285714285714</v>
      </c>
      <c r="N16" s="93"/>
      <c r="O16" s="94"/>
      <c r="P16" s="95" t="str">
        <f t="shared" si="4"/>
        <v/>
      </c>
      <c r="Q16" s="111" t="str">
        <f t="shared" si="2"/>
        <v/>
      </c>
    </row>
    <row r="17" spans="2:17" ht="19.5" customHeight="1" x14ac:dyDescent="0.25">
      <c r="B17" s="375" t="s">
        <v>65</v>
      </c>
      <c r="C17" s="93">
        <v>74</v>
      </c>
      <c r="D17" s="94">
        <v>5</v>
      </c>
      <c r="E17" s="95">
        <v>79</v>
      </c>
      <c r="F17" s="93">
        <v>93</v>
      </c>
      <c r="G17" s="94">
        <v>21</v>
      </c>
      <c r="H17" s="95">
        <v>114</v>
      </c>
      <c r="I17" s="109">
        <f t="shared" si="0"/>
        <v>0.44303797468354422</v>
      </c>
      <c r="J17" s="93">
        <v>104</v>
      </c>
      <c r="K17" s="94">
        <v>7</v>
      </c>
      <c r="L17" s="95">
        <f t="shared" si="3"/>
        <v>111</v>
      </c>
      <c r="M17" s="109">
        <f t="shared" si="1"/>
        <v>-2.6315789473684181E-2</v>
      </c>
      <c r="N17" s="93"/>
      <c r="O17" s="94"/>
      <c r="P17" s="95" t="str">
        <f t="shared" si="4"/>
        <v/>
      </c>
      <c r="Q17" s="111" t="str">
        <f t="shared" si="2"/>
        <v/>
      </c>
    </row>
    <row r="18" spans="2:17" ht="19.5" customHeight="1" x14ac:dyDescent="0.25">
      <c r="B18" s="375" t="s">
        <v>66</v>
      </c>
      <c r="C18" s="93">
        <v>114</v>
      </c>
      <c r="D18" s="94">
        <v>6</v>
      </c>
      <c r="E18" s="95">
        <v>120</v>
      </c>
      <c r="F18" s="93">
        <v>79</v>
      </c>
      <c r="G18" s="94">
        <v>40</v>
      </c>
      <c r="H18" s="95">
        <v>119</v>
      </c>
      <c r="I18" s="109">
        <f t="shared" si="0"/>
        <v>-8.3333333333333037E-3</v>
      </c>
      <c r="J18" s="93">
        <v>118</v>
      </c>
      <c r="K18" s="94">
        <v>4</v>
      </c>
      <c r="L18" s="95">
        <f t="shared" si="3"/>
        <v>122</v>
      </c>
      <c r="M18" s="109">
        <f t="shared" si="1"/>
        <v>2.5210084033613356E-2</v>
      </c>
      <c r="N18" s="93"/>
      <c r="O18" s="94"/>
      <c r="P18" s="95" t="str">
        <f t="shared" si="4"/>
        <v/>
      </c>
      <c r="Q18" s="111" t="str">
        <f t="shared" si="2"/>
        <v/>
      </c>
    </row>
    <row r="19" spans="2:17" ht="19.5" customHeight="1" x14ac:dyDescent="0.25">
      <c r="B19" s="375" t="s">
        <v>67</v>
      </c>
      <c r="C19" s="93">
        <v>96</v>
      </c>
      <c r="D19" s="94">
        <v>9</v>
      </c>
      <c r="E19" s="95">
        <v>105</v>
      </c>
      <c r="F19" s="93">
        <v>119</v>
      </c>
      <c r="G19" s="94">
        <v>22</v>
      </c>
      <c r="H19" s="95">
        <v>141</v>
      </c>
      <c r="I19" s="109">
        <f t="shared" si="0"/>
        <v>0.34285714285714275</v>
      </c>
      <c r="J19" s="93">
        <v>113</v>
      </c>
      <c r="K19" s="94">
        <v>5</v>
      </c>
      <c r="L19" s="95">
        <f t="shared" si="3"/>
        <v>118</v>
      </c>
      <c r="M19" s="109">
        <f t="shared" si="1"/>
        <v>-0.16312056737588654</v>
      </c>
      <c r="N19" s="93"/>
      <c r="O19" s="94"/>
      <c r="P19" s="95" t="str">
        <f t="shared" si="4"/>
        <v/>
      </c>
      <c r="Q19" s="111" t="str">
        <f t="shared" si="2"/>
        <v/>
      </c>
    </row>
    <row r="20" spans="2:17" ht="19.5" customHeight="1" thickBot="1" x14ac:dyDescent="0.3">
      <c r="B20" s="377" t="s">
        <v>68</v>
      </c>
      <c r="C20" s="96">
        <v>103</v>
      </c>
      <c r="D20" s="97">
        <v>3</v>
      </c>
      <c r="E20" s="98">
        <v>106</v>
      </c>
      <c r="F20" s="115">
        <v>135</v>
      </c>
      <c r="G20" s="116">
        <v>57</v>
      </c>
      <c r="H20" s="95">
        <v>192</v>
      </c>
      <c r="I20" s="114">
        <f t="shared" si="0"/>
        <v>0.81132075471698117</v>
      </c>
      <c r="J20" s="115">
        <v>133</v>
      </c>
      <c r="K20" s="116">
        <v>5</v>
      </c>
      <c r="L20" s="95">
        <f>IF(J20="",0,J20+K20)</f>
        <v>138</v>
      </c>
      <c r="M20" s="114">
        <f t="shared" si="1"/>
        <v>-0.28125</v>
      </c>
      <c r="N20" s="115"/>
      <c r="O20" s="116"/>
      <c r="P20" s="95" t="str">
        <f t="shared" si="4"/>
        <v/>
      </c>
      <c r="Q20" s="111" t="str">
        <f t="shared" si="2"/>
        <v/>
      </c>
    </row>
    <row r="21" spans="2:17" ht="24.75" customHeight="1" thickBot="1" x14ac:dyDescent="0.3">
      <c r="B21" s="373" t="s">
        <v>103</v>
      </c>
      <c r="C21" s="157">
        <f t="shared" ref="C21:H21" si="5">SUM(C9:C20)</f>
        <v>1231</v>
      </c>
      <c r="D21" s="158">
        <f t="shared" si="5"/>
        <v>87</v>
      </c>
      <c r="E21" s="159">
        <f t="shared" si="5"/>
        <v>1318</v>
      </c>
      <c r="F21" s="160">
        <f t="shared" si="5"/>
        <v>1190</v>
      </c>
      <c r="G21" s="161">
        <f t="shared" si="5"/>
        <v>265</v>
      </c>
      <c r="H21" s="143">
        <f t="shared" si="5"/>
        <v>1455</v>
      </c>
      <c r="I21" s="119">
        <f t="shared" si="0"/>
        <v>0.10394537177541729</v>
      </c>
      <c r="J21" s="160">
        <f>SUM(J9:J20)</f>
        <v>1216</v>
      </c>
      <c r="K21" s="161">
        <f>SUM(K9:K20)</f>
        <v>80</v>
      </c>
      <c r="L21" s="143">
        <f>SUM(J21+K21)</f>
        <v>1296</v>
      </c>
      <c r="M21" s="119">
        <f t="shared" si="1"/>
        <v>-0.10927835051546386</v>
      </c>
      <c r="N21" s="160">
        <f>SUM(N9:N20)</f>
        <v>284</v>
      </c>
      <c r="O21" s="161">
        <f>SUM(O9:O20)</f>
        <v>13</v>
      </c>
      <c r="P21" s="143">
        <f>IF(N21=0,"",N21+O21)</f>
        <v>297</v>
      </c>
      <c r="Q21" s="144">
        <f>IF(P21="","",P21/SUMIF(N9:N20,"&lt;&gt;"&amp;"",L9:L20)-1)</f>
        <v>9.5940959409594129E-2</v>
      </c>
    </row>
    <row r="22" spans="2:17" ht="21.75" customHeight="1" x14ac:dyDescent="0.25">
      <c r="B22" s="42" t="s">
        <v>41</v>
      </c>
    </row>
    <row r="23" spans="2:17" ht="18.75" customHeight="1" x14ac:dyDescent="0.25">
      <c r="B23" s="42" t="s">
        <v>78</v>
      </c>
      <c r="C23" s="44"/>
      <c r="D23" s="45"/>
      <c r="E23" s="45"/>
      <c r="F23" s="45"/>
      <c r="G23" s="46"/>
      <c r="H23" s="45"/>
      <c r="I23" s="45"/>
      <c r="J23" s="45"/>
      <c r="K23" s="45"/>
      <c r="L23" s="46"/>
      <c r="M23" s="47"/>
      <c r="N23" s="45"/>
      <c r="O23" s="45"/>
      <c r="P23" s="45"/>
      <c r="Q23" s="45"/>
    </row>
    <row r="24" spans="2:17" ht="46.5" customHeight="1" x14ac:dyDescent="0.25"/>
    <row r="50" spans="2:17" ht="12.75" customHeight="1" x14ac:dyDescent="0.25"/>
    <row r="51" spans="2:17" ht="21.75" customHeight="1" x14ac:dyDescent="0.25">
      <c r="B51" s="732" t="s">
        <v>217</v>
      </c>
      <c r="C51" s="732"/>
      <c r="D51" s="732"/>
      <c r="E51" s="732"/>
      <c r="F51" s="732"/>
      <c r="G51" s="732"/>
      <c r="H51" s="732"/>
      <c r="I51" s="732"/>
      <c r="J51" s="732"/>
      <c r="K51" s="732"/>
      <c r="L51" s="732"/>
      <c r="M51" s="732"/>
      <c r="N51" s="732"/>
      <c r="O51" s="732"/>
      <c r="P51" s="732"/>
      <c r="Q51" s="732"/>
    </row>
    <row r="52" spans="2:17" ht="15.75" thickBot="1" x14ac:dyDescent="0.3"/>
    <row r="53" spans="2:17" ht="21.75" customHeight="1" thickBot="1" x14ac:dyDescent="0.3">
      <c r="C53" s="739">
        <v>2022</v>
      </c>
      <c r="D53" s="740"/>
      <c r="E53" s="741"/>
      <c r="F53" s="742">
        <v>2023</v>
      </c>
      <c r="G53" s="743"/>
      <c r="H53" s="743"/>
      <c r="I53" s="744"/>
      <c r="J53" s="742">
        <v>2024</v>
      </c>
      <c r="K53" s="743"/>
      <c r="L53" s="743"/>
      <c r="M53" s="744"/>
      <c r="N53" s="742" t="s">
        <v>195</v>
      </c>
      <c r="O53" s="743"/>
      <c r="P53" s="743"/>
      <c r="Q53" s="744"/>
    </row>
    <row r="54" spans="2:17" ht="23.25" thickBot="1" x14ac:dyDescent="0.3">
      <c r="C54" s="154" t="s">
        <v>69</v>
      </c>
      <c r="D54" s="155" t="s">
        <v>92</v>
      </c>
      <c r="E54" s="67" t="s">
        <v>35</v>
      </c>
      <c r="F54" s="154" t="s">
        <v>69</v>
      </c>
      <c r="G54" s="155" t="s">
        <v>92</v>
      </c>
      <c r="H54" s="67" t="s">
        <v>35</v>
      </c>
      <c r="I54" s="66" t="s">
        <v>70</v>
      </c>
      <c r="J54" s="154" t="s">
        <v>69</v>
      </c>
      <c r="K54" s="155" t="s">
        <v>92</v>
      </c>
      <c r="L54" s="67" t="s">
        <v>35</v>
      </c>
      <c r="M54" s="66" t="s">
        <v>70</v>
      </c>
      <c r="N54" s="154" t="s">
        <v>69</v>
      </c>
      <c r="O54" s="155" t="s">
        <v>92</v>
      </c>
      <c r="P54" s="67" t="s">
        <v>35</v>
      </c>
      <c r="Q54" s="138" t="s">
        <v>72</v>
      </c>
    </row>
    <row r="55" spans="2:17" ht="18" customHeight="1" x14ac:dyDescent="0.25">
      <c r="B55" s="374" t="s">
        <v>57</v>
      </c>
      <c r="C55" s="93">
        <v>48</v>
      </c>
      <c r="D55" s="94">
        <v>5</v>
      </c>
      <c r="E55" s="95">
        <f>C55+D55</f>
        <v>53</v>
      </c>
      <c r="F55" s="93">
        <v>55</v>
      </c>
      <c r="G55" s="94">
        <v>5</v>
      </c>
      <c r="H55" s="95">
        <f>F55+G55</f>
        <v>60</v>
      </c>
      <c r="I55" s="139">
        <f>H55/E55-1</f>
        <v>0.13207547169811318</v>
      </c>
      <c r="J55" s="93">
        <v>41</v>
      </c>
      <c r="K55" s="94">
        <v>2</v>
      </c>
      <c r="L55" s="95">
        <f>J55+K55</f>
        <v>43</v>
      </c>
      <c r="M55" s="139">
        <f>L55/H55-1</f>
        <v>-0.28333333333333333</v>
      </c>
      <c r="N55" s="93">
        <v>48</v>
      </c>
      <c r="O55" s="94">
        <v>6</v>
      </c>
      <c r="P55" s="95">
        <f>N55+O55</f>
        <v>54</v>
      </c>
      <c r="Q55" s="139">
        <f>P55/L55-1</f>
        <v>0.2558139534883721</v>
      </c>
    </row>
    <row r="56" spans="2:17" ht="18" customHeight="1" x14ac:dyDescent="0.25">
      <c r="B56" s="375" t="s">
        <v>58</v>
      </c>
      <c r="C56" s="93">
        <v>55</v>
      </c>
      <c r="D56" s="94">
        <v>4</v>
      </c>
      <c r="E56" s="95">
        <f t="shared" ref="E56:E66" si="6">C56+D56</f>
        <v>59</v>
      </c>
      <c r="F56" s="93">
        <v>80</v>
      </c>
      <c r="G56" s="94">
        <v>3</v>
      </c>
      <c r="H56" s="95">
        <f t="shared" ref="H56:H66" si="7">F56+G56</f>
        <v>83</v>
      </c>
      <c r="I56" s="139">
        <f t="shared" ref="I56:I67" si="8">H56/E56-1</f>
        <v>0.40677966101694918</v>
      </c>
      <c r="J56" s="93">
        <v>45</v>
      </c>
      <c r="K56" s="94">
        <v>5</v>
      </c>
      <c r="L56" s="95">
        <f t="shared" ref="L56:L66" si="9">J56+K56</f>
        <v>50</v>
      </c>
      <c r="M56" s="139">
        <f t="shared" ref="M56:M67" si="10">L56/H56-1</f>
        <v>-0.39759036144578308</v>
      </c>
      <c r="N56" s="93">
        <v>43</v>
      </c>
      <c r="O56" s="94">
        <v>6</v>
      </c>
      <c r="P56" s="95">
        <f>N56+O56</f>
        <v>49</v>
      </c>
      <c r="Q56" s="139">
        <f>P56/L56-1</f>
        <v>-2.0000000000000018E-2</v>
      </c>
    </row>
    <row r="57" spans="2:17" ht="18" customHeight="1" x14ac:dyDescent="0.25">
      <c r="B57" s="375" t="s">
        <v>59</v>
      </c>
      <c r="C57" s="93">
        <v>78</v>
      </c>
      <c r="D57" s="94">
        <v>4</v>
      </c>
      <c r="E57" s="95">
        <f t="shared" si="6"/>
        <v>82</v>
      </c>
      <c r="F57" s="93">
        <v>79</v>
      </c>
      <c r="G57" s="94">
        <v>5</v>
      </c>
      <c r="H57" s="95">
        <f t="shared" si="7"/>
        <v>84</v>
      </c>
      <c r="I57" s="139">
        <f t="shared" si="8"/>
        <v>2.4390243902439046E-2</v>
      </c>
      <c r="J57" s="93">
        <v>46</v>
      </c>
      <c r="K57" s="94">
        <v>5</v>
      </c>
      <c r="L57" s="95">
        <f t="shared" si="9"/>
        <v>51</v>
      </c>
      <c r="M57" s="139">
        <f t="shared" si="10"/>
        <v>-0.3928571428571429</v>
      </c>
      <c r="N57" s="93">
        <v>55</v>
      </c>
      <c r="O57" s="94">
        <v>10</v>
      </c>
      <c r="P57" s="95">
        <f t="shared" ref="P57:P66" si="11">IF(N57="","",N57+O57)</f>
        <v>65</v>
      </c>
      <c r="Q57" s="139">
        <f t="shared" ref="Q57:Q66" si="12">IF(P57="","",P57/L57-1)</f>
        <v>0.27450980392156854</v>
      </c>
    </row>
    <row r="58" spans="2:17" ht="18" customHeight="1" x14ac:dyDescent="0.25">
      <c r="B58" s="375" t="s">
        <v>60</v>
      </c>
      <c r="C58" s="93">
        <v>59</v>
      </c>
      <c r="D58" s="94">
        <v>5</v>
      </c>
      <c r="E58" s="95">
        <f t="shared" si="6"/>
        <v>64</v>
      </c>
      <c r="F58" s="93">
        <v>64</v>
      </c>
      <c r="G58" s="94">
        <v>5</v>
      </c>
      <c r="H58" s="95">
        <f t="shared" si="7"/>
        <v>69</v>
      </c>
      <c r="I58" s="139">
        <f t="shared" si="8"/>
        <v>7.8125E-2</v>
      </c>
      <c r="J58" s="93">
        <v>56</v>
      </c>
      <c r="K58" s="94">
        <v>5</v>
      </c>
      <c r="L58" s="95">
        <f t="shared" si="9"/>
        <v>61</v>
      </c>
      <c r="M58" s="139">
        <f t="shared" si="10"/>
        <v>-0.11594202898550721</v>
      </c>
      <c r="N58" s="93"/>
      <c r="O58" s="94"/>
      <c r="P58" s="95" t="str">
        <f t="shared" si="11"/>
        <v/>
      </c>
      <c r="Q58" s="139" t="str">
        <f t="shared" si="12"/>
        <v/>
      </c>
    </row>
    <row r="59" spans="2:17" ht="18" customHeight="1" x14ac:dyDescent="0.25">
      <c r="B59" s="375" t="s">
        <v>61</v>
      </c>
      <c r="C59" s="93">
        <v>59</v>
      </c>
      <c r="D59" s="94">
        <v>3</v>
      </c>
      <c r="E59" s="95">
        <f t="shared" si="6"/>
        <v>62</v>
      </c>
      <c r="F59" s="93">
        <v>46</v>
      </c>
      <c r="G59" s="94">
        <v>5</v>
      </c>
      <c r="H59" s="95">
        <f t="shared" si="7"/>
        <v>51</v>
      </c>
      <c r="I59" s="139">
        <f t="shared" si="8"/>
        <v>-0.17741935483870963</v>
      </c>
      <c r="J59" s="93">
        <v>31</v>
      </c>
      <c r="K59" s="94">
        <v>5</v>
      </c>
      <c r="L59" s="95">
        <f t="shared" si="9"/>
        <v>36</v>
      </c>
      <c r="M59" s="139">
        <f t="shared" si="10"/>
        <v>-0.29411764705882348</v>
      </c>
      <c r="N59" s="93"/>
      <c r="O59" s="94"/>
      <c r="P59" s="95" t="str">
        <f t="shared" si="11"/>
        <v/>
      </c>
      <c r="Q59" s="139" t="str">
        <f t="shared" si="12"/>
        <v/>
      </c>
    </row>
    <row r="60" spans="2:17" ht="18" customHeight="1" x14ac:dyDescent="0.25">
      <c r="B60" s="375" t="s">
        <v>62</v>
      </c>
      <c r="C60" s="93">
        <v>58</v>
      </c>
      <c r="D60" s="94">
        <v>4</v>
      </c>
      <c r="E60" s="95">
        <f t="shared" si="6"/>
        <v>62</v>
      </c>
      <c r="F60" s="93">
        <v>54</v>
      </c>
      <c r="G60" s="94">
        <v>8</v>
      </c>
      <c r="H60" s="95">
        <f t="shared" si="7"/>
        <v>62</v>
      </c>
      <c r="I60" s="139">
        <f t="shared" si="8"/>
        <v>0</v>
      </c>
      <c r="J60" s="93">
        <v>53</v>
      </c>
      <c r="K60" s="94">
        <v>5</v>
      </c>
      <c r="L60" s="95">
        <f t="shared" si="9"/>
        <v>58</v>
      </c>
      <c r="M60" s="139">
        <f t="shared" si="10"/>
        <v>-6.4516129032258118E-2</v>
      </c>
      <c r="N60" s="93"/>
      <c r="O60" s="94"/>
      <c r="P60" s="95" t="str">
        <f t="shared" si="11"/>
        <v/>
      </c>
      <c r="Q60" s="139" t="str">
        <f t="shared" si="12"/>
        <v/>
      </c>
    </row>
    <row r="61" spans="2:17" ht="18" customHeight="1" x14ac:dyDescent="0.25">
      <c r="B61" s="375" t="s">
        <v>63</v>
      </c>
      <c r="C61" s="93">
        <v>56</v>
      </c>
      <c r="D61" s="94">
        <v>4</v>
      </c>
      <c r="E61" s="95">
        <f t="shared" si="6"/>
        <v>60</v>
      </c>
      <c r="F61" s="93">
        <v>58</v>
      </c>
      <c r="G61" s="94">
        <v>5</v>
      </c>
      <c r="H61" s="95">
        <f t="shared" si="7"/>
        <v>63</v>
      </c>
      <c r="I61" s="139">
        <f t="shared" si="8"/>
        <v>5.0000000000000044E-2</v>
      </c>
      <c r="J61" s="93">
        <v>43</v>
      </c>
      <c r="K61" s="94">
        <v>3</v>
      </c>
      <c r="L61" s="95">
        <f t="shared" si="9"/>
        <v>46</v>
      </c>
      <c r="M61" s="139">
        <f t="shared" si="10"/>
        <v>-0.26984126984126988</v>
      </c>
      <c r="N61" s="93"/>
      <c r="O61" s="94"/>
      <c r="P61" s="95" t="str">
        <f t="shared" si="11"/>
        <v/>
      </c>
      <c r="Q61" s="139" t="str">
        <f t="shared" si="12"/>
        <v/>
      </c>
    </row>
    <row r="62" spans="2:17" ht="18" customHeight="1" x14ac:dyDescent="0.25">
      <c r="B62" s="375" t="s">
        <v>64</v>
      </c>
      <c r="C62" s="93">
        <v>22</v>
      </c>
      <c r="D62" s="94">
        <v>1</v>
      </c>
      <c r="E62" s="95">
        <f t="shared" si="6"/>
        <v>23</v>
      </c>
      <c r="F62" s="93">
        <v>35</v>
      </c>
      <c r="G62" s="94">
        <v>2</v>
      </c>
      <c r="H62" s="95">
        <f t="shared" si="7"/>
        <v>37</v>
      </c>
      <c r="I62" s="139">
        <f t="shared" si="8"/>
        <v>0.60869565217391308</v>
      </c>
      <c r="J62" s="93">
        <v>25</v>
      </c>
      <c r="K62" s="94">
        <v>9</v>
      </c>
      <c r="L62" s="95">
        <f t="shared" si="9"/>
        <v>34</v>
      </c>
      <c r="M62" s="139">
        <f t="shared" si="10"/>
        <v>-8.108108108108103E-2</v>
      </c>
      <c r="N62" s="93"/>
      <c r="O62" s="94"/>
      <c r="P62" s="95" t="str">
        <f t="shared" si="11"/>
        <v/>
      </c>
      <c r="Q62" s="139" t="str">
        <f t="shared" si="12"/>
        <v/>
      </c>
    </row>
    <row r="63" spans="2:17" ht="18" customHeight="1" x14ac:dyDescent="0.25">
      <c r="B63" s="375" t="s">
        <v>65</v>
      </c>
      <c r="C63" s="93">
        <v>64</v>
      </c>
      <c r="D63" s="94">
        <v>2</v>
      </c>
      <c r="E63" s="95">
        <f t="shared" si="6"/>
        <v>66</v>
      </c>
      <c r="F63" s="93">
        <v>58</v>
      </c>
      <c r="G63" s="94">
        <v>5</v>
      </c>
      <c r="H63" s="95">
        <f t="shared" si="7"/>
        <v>63</v>
      </c>
      <c r="I63" s="139">
        <f t="shared" si="8"/>
        <v>-4.5454545454545414E-2</v>
      </c>
      <c r="J63" s="93">
        <v>32</v>
      </c>
      <c r="K63" s="94">
        <v>6</v>
      </c>
      <c r="L63" s="95">
        <f t="shared" si="9"/>
        <v>38</v>
      </c>
      <c r="M63" s="139">
        <f t="shared" si="10"/>
        <v>-0.39682539682539686</v>
      </c>
      <c r="N63" s="93"/>
      <c r="O63" s="94"/>
      <c r="P63" s="95" t="str">
        <f t="shared" si="11"/>
        <v/>
      </c>
      <c r="Q63" s="139" t="str">
        <f t="shared" si="12"/>
        <v/>
      </c>
    </row>
    <row r="64" spans="2:17" ht="18" customHeight="1" x14ac:dyDescent="0.25">
      <c r="B64" s="375" t="s">
        <v>66</v>
      </c>
      <c r="C64" s="93">
        <v>75</v>
      </c>
      <c r="D64" s="94">
        <v>5</v>
      </c>
      <c r="E64" s="95">
        <f t="shared" si="6"/>
        <v>80</v>
      </c>
      <c r="F64" s="93">
        <v>58</v>
      </c>
      <c r="G64" s="94">
        <v>7</v>
      </c>
      <c r="H64" s="95">
        <f t="shared" si="7"/>
        <v>65</v>
      </c>
      <c r="I64" s="139">
        <f t="shared" si="8"/>
        <v>-0.1875</v>
      </c>
      <c r="J64" s="93">
        <v>35</v>
      </c>
      <c r="K64" s="94">
        <v>6</v>
      </c>
      <c r="L64" s="95">
        <f t="shared" si="9"/>
        <v>41</v>
      </c>
      <c r="M64" s="139">
        <f t="shared" si="10"/>
        <v>-0.36923076923076925</v>
      </c>
      <c r="N64" s="93"/>
      <c r="O64" s="94"/>
      <c r="P64" s="95" t="str">
        <f t="shared" si="11"/>
        <v/>
      </c>
      <c r="Q64" s="139" t="str">
        <f t="shared" si="12"/>
        <v/>
      </c>
    </row>
    <row r="65" spans="2:17" ht="18" customHeight="1" x14ac:dyDescent="0.25">
      <c r="B65" s="375" t="s">
        <v>67</v>
      </c>
      <c r="C65" s="93">
        <v>42</v>
      </c>
      <c r="D65" s="94">
        <v>6</v>
      </c>
      <c r="E65" s="95">
        <f t="shared" si="6"/>
        <v>48</v>
      </c>
      <c r="F65" s="93">
        <v>62</v>
      </c>
      <c r="G65" s="94">
        <v>3</v>
      </c>
      <c r="H65" s="95">
        <f t="shared" si="7"/>
        <v>65</v>
      </c>
      <c r="I65" s="139">
        <f t="shared" si="8"/>
        <v>0.35416666666666674</v>
      </c>
      <c r="J65" s="93">
        <v>69</v>
      </c>
      <c r="K65" s="94">
        <v>12</v>
      </c>
      <c r="L65" s="95">
        <f t="shared" si="9"/>
        <v>81</v>
      </c>
      <c r="M65" s="139">
        <f t="shared" si="10"/>
        <v>0.24615384615384617</v>
      </c>
      <c r="N65" s="93"/>
      <c r="O65" s="94"/>
      <c r="P65" s="95" t="str">
        <f t="shared" si="11"/>
        <v/>
      </c>
      <c r="Q65" s="139" t="str">
        <f t="shared" si="12"/>
        <v/>
      </c>
    </row>
    <row r="66" spans="2:17" ht="18" customHeight="1" thickBot="1" x14ac:dyDescent="0.3">
      <c r="B66" s="376" t="s">
        <v>68</v>
      </c>
      <c r="C66" s="115">
        <v>50</v>
      </c>
      <c r="D66" s="116">
        <v>5</v>
      </c>
      <c r="E66" s="117">
        <f t="shared" si="6"/>
        <v>55</v>
      </c>
      <c r="F66" s="115">
        <v>42</v>
      </c>
      <c r="G66" s="116">
        <v>10</v>
      </c>
      <c r="H66" s="117">
        <f t="shared" si="7"/>
        <v>52</v>
      </c>
      <c r="I66" s="141">
        <f t="shared" si="8"/>
        <v>-5.4545454545454564E-2</v>
      </c>
      <c r="J66" s="115">
        <v>34</v>
      </c>
      <c r="K66" s="116">
        <v>4</v>
      </c>
      <c r="L66" s="117">
        <f t="shared" si="9"/>
        <v>38</v>
      </c>
      <c r="M66" s="141">
        <f t="shared" si="10"/>
        <v>-0.26923076923076927</v>
      </c>
      <c r="N66" s="115"/>
      <c r="O66" s="116"/>
      <c r="P66" s="95" t="str">
        <f t="shared" si="11"/>
        <v/>
      </c>
      <c r="Q66" s="141" t="str">
        <f t="shared" si="12"/>
        <v/>
      </c>
    </row>
    <row r="67" spans="2:17" ht="20.25" customHeight="1" thickBot="1" x14ac:dyDescent="0.3">
      <c r="B67" s="373" t="s">
        <v>103</v>
      </c>
      <c r="C67" s="160">
        <f t="shared" ref="C67:H67" si="13">SUM(C55:C66)</f>
        <v>666</v>
      </c>
      <c r="D67" s="161">
        <f t="shared" si="13"/>
        <v>48</v>
      </c>
      <c r="E67" s="140">
        <f t="shared" si="13"/>
        <v>714</v>
      </c>
      <c r="F67" s="160">
        <f t="shared" si="13"/>
        <v>691</v>
      </c>
      <c r="G67" s="161">
        <f t="shared" si="13"/>
        <v>63</v>
      </c>
      <c r="H67" s="142">
        <f t="shared" si="13"/>
        <v>754</v>
      </c>
      <c r="I67" s="113">
        <f t="shared" si="8"/>
        <v>5.6022408963585457E-2</v>
      </c>
      <c r="J67" s="160">
        <f>SUM(J55:J66)</f>
        <v>510</v>
      </c>
      <c r="K67" s="161">
        <f>SUM(K55:K66)</f>
        <v>67</v>
      </c>
      <c r="L67" s="142">
        <f>SUM(L55:L66)</f>
        <v>577</v>
      </c>
      <c r="M67" s="113">
        <f t="shared" si="10"/>
        <v>-0.23474801061007955</v>
      </c>
      <c r="N67" s="147">
        <f>SUM(N55:N66)</f>
        <v>146</v>
      </c>
      <c r="O67" s="161">
        <f>SUM(O55:O66)</f>
        <v>22</v>
      </c>
      <c r="P67" s="142">
        <f>IF(N67=0,"",SUM(P55:P66))</f>
        <v>168</v>
      </c>
      <c r="Q67" s="144">
        <f>IF(P67="","",P67/SUMIF(N55:N66,"&lt;&gt;"&amp;"",L55:L66)-1)</f>
        <v>0.16666666666666674</v>
      </c>
    </row>
    <row r="68" spans="2:17" ht="19.5" customHeight="1" x14ac:dyDescent="0.25">
      <c r="B68" s="42" t="s">
        <v>41</v>
      </c>
    </row>
    <row r="69" spans="2:17" x14ac:dyDescent="0.25">
      <c r="B69" s="42" t="s">
        <v>78</v>
      </c>
      <c r="C69" s="45"/>
      <c r="D69" s="45"/>
      <c r="E69" s="45"/>
      <c r="F69" s="45"/>
      <c r="G69" s="46"/>
      <c r="H69" s="47"/>
    </row>
    <row r="70" spans="2:17" x14ac:dyDescent="0.25">
      <c r="K70" s="438"/>
    </row>
    <row r="89" spans="7:10" x14ac:dyDescent="0.25">
      <c r="G89" s="437" t="s">
        <v>130</v>
      </c>
      <c r="I89" s="436" t="s">
        <v>132</v>
      </c>
      <c r="J89" s="17">
        <v>168</v>
      </c>
    </row>
    <row r="90" spans="7:10" x14ac:dyDescent="0.25">
      <c r="G90" s="437" t="s">
        <v>129</v>
      </c>
      <c r="I90" s="436" t="s">
        <v>134</v>
      </c>
      <c r="J90" s="17">
        <v>44</v>
      </c>
    </row>
    <row r="91" spans="7:10" x14ac:dyDescent="0.25">
      <c r="G91" s="435">
        <v>30</v>
      </c>
      <c r="I91" s="436" t="s">
        <v>131</v>
      </c>
      <c r="J91" s="17">
        <v>54</v>
      </c>
    </row>
    <row r="92" spans="7:10" ht="15.75" thickBot="1" x14ac:dyDescent="0.3">
      <c r="G92" s="437" t="s">
        <v>128</v>
      </c>
      <c r="I92" s="436" t="s">
        <v>142</v>
      </c>
      <c r="J92" s="17">
        <v>18</v>
      </c>
    </row>
    <row r="93" spans="7:10" ht="15.75" thickTop="1" x14ac:dyDescent="0.25">
      <c r="G93" s="344">
        <v>180</v>
      </c>
      <c r="I93" t="s">
        <v>133</v>
      </c>
      <c r="J93" s="17">
        <v>50</v>
      </c>
    </row>
    <row r="107" spans="2:17" ht="15" customHeight="1" x14ac:dyDescent="0.25"/>
    <row r="108" spans="2:17" ht="20.100000000000001" customHeight="1" x14ac:dyDescent="0.25"/>
    <row r="109" spans="2:17" ht="20.100000000000001" customHeight="1" x14ac:dyDescent="0.25">
      <c r="B109" s="754" t="s">
        <v>218</v>
      </c>
      <c r="C109" s="754"/>
      <c r="D109" s="754"/>
      <c r="E109" s="754"/>
      <c r="F109" s="754"/>
      <c r="G109" s="754"/>
      <c r="H109" s="754"/>
      <c r="I109" s="754"/>
      <c r="J109" s="754"/>
      <c r="K109" s="754"/>
      <c r="L109" s="754"/>
      <c r="M109" s="754"/>
      <c r="N109" s="754"/>
      <c r="O109" s="754"/>
      <c r="P109" s="754"/>
      <c r="Q109" s="754"/>
    </row>
    <row r="110" spans="2:17" ht="11.25" customHeight="1" x14ac:dyDescent="0.25">
      <c r="B110" s="754"/>
      <c r="C110" s="754"/>
      <c r="D110" s="754"/>
      <c r="E110" s="754"/>
      <c r="F110" s="754"/>
      <c r="G110" s="754"/>
      <c r="H110" s="754"/>
      <c r="I110" s="754"/>
      <c r="J110" s="754"/>
      <c r="K110" s="754"/>
      <c r="L110" s="754"/>
      <c r="M110" s="754"/>
      <c r="N110" s="754"/>
      <c r="O110" s="754"/>
      <c r="P110" s="754"/>
      <c r="Q110" s="754"/>
    </row>
    <row r="111" spans="2:17" ht="15" customHeight="1" x14ac:dyDescent="0.25"/>
    <row r="112" spans="2:17" ht="12.75" customHeight="1" thickBot="1" x14ac:dyDescent="0.3"/>
    <row r="113" spans="2:17" ht="25.5" customHeight="1" x14ac:dyDescent="0.25">
      <c r="B113" s="37"/>
      <c r="C113" s="745" t="s">
        <v>33</v>
      </c>
      <c r="D113" s="746"/>
      <c r="E113" s="747"/>
      <c r="F113" s="748" t="s">
        <v>54</v>
      </c>
      <c r="G113" s="749"/>
      <c r="H113" s="749"/>
      <c r="I113" s="750"/>
      <c r="J113" s="751" t="s">
        <v>196</v>
      </c>
      <c r="K113" s="752"/>
      <c r="L113" s="752"/>
      <c r="M113" s="753"/>
      <c r="N113" s="748" t="s">
        <v>195</v>
      </c>
      <c r="O113" s="749"/>
      <c r="P113" s="749"/>
      <c r="Q113" s="750"/>
    </row>
    <row r="114" spans="2:17" ht="38.25" customHeight="1" thickBot="1" x14ac:dyDescent="0.3">
      <c r="B114" s="38"/>
      <c r="C114" s="162" t="s">
        <v>73</v>
      </c>
      <c r="D114" s="39" t="s">
        <v>45</v>
      </c>
      <c r="E114" s="163" t="s">
        <v>34</v>
      </c>
      <c r="F114" s="162" t="s">
        <v>73</v>
      </c>
      <c r="G114" s="40" t="s">
        <v>45</v>
      </c>
      <c r="H114" s="41" t="s">
        <v>35</v>
      </c>
      <c r="I114" s="168" t="s">
        <v>114</v>
      </c>
      <c r="J114" s="162" t="s">
        <v>73</v>
      </c>
      <c r="K114" s="40" t="s">
        <v>45</v>
      </c>
      <c r="L114" s="41" t="s">
        <v>35</v>
      </c>
      <c r="M114" s="168" t="s">
        <v>113</v>
      </c>
      <c r="N114" s="162" t="s">
        <v>73</v>
      </c>
      <c r="O114" s="40" t="s">
        <v>45</v>
      </c>
      <c r="P114" s="41" t="s">
        <v>35</v>
      </c>
      <c r="Q114" s="168" t="s">
        <v>115</v>
      </c>
    </row>
    <row r="115" spans="2:17" ht="20.25" customHeight="1" x14ac:dyDescent="0.25">
      <c r="B115" s="378" t="s">
        <v>57</v>
      </c>
      <c r="C115" s="164">
        <v>184</v>
      </c>
      <c r="D115" s="70">
        <v>4</v>
      </c>
      <c r="E115" s="165">
        <f t="shared" ref="E115:E126" si="14">SUM(C115+D115)</f>
        <v>188</v>
      </c>
      <c r="F115" s="164">
        <v>160</v>
      </c>
      <c r="G115" s="70">
        <v>1</v>
      </c>
      <c r="H115" s="632">
        <v>161</v>
      </c>
      <c r="I115" s="109">
        <f t="shared" ref="I115:I127" si="15">+H115/E115-1</f>
        <v>-0.1436170212765957</v>
      </c>
      <c r="J115" s="164">
        <v>205</v>
      </c>
      <c r="K115" s="70">
        <v>3</v>
      </c>
      <c r="L115" s="71">
        <f>SUM(J115+K115)</f>
        <v>208</v>
      </c>
      <c r="M115" s="111">
        <f t="shared" ref="M115:M127" si="16">+L115/H115-1</f>
        <v>0.29192546583850931</v>
      </c>
      <c r="N115" s="164">
        <v>175</v>
      </c>
      <c r="O115" s="70">
        <v>0</v>
      </c>
      <c r="P115" s="71">
        <f>SUM(N115+O115)</f>
        <v>175</v>
      </c>
      <c r="Q115" s="111">
        <f>+P115/L115-1</f>
        <v>-0.15865384615384615</v>
      </c>
    </row>
    <row r="116" spans="2:17" ht="20.25" customHeight="1" x14ac:dyDescent="0.25">
      <c r="B116" s="379" t="s">
        <v>58</v>
      </c>
      <c r="C116" s="164">
        <v>238</v>
      </c>
      <c r="D116" s="70">
        <v>2</v>
      </c>
      <c r="E116" s="165">
        <f t="shared" si="14"/>
        <v>240</v>
      </c>
      <c r="F116" s="164">
        <v>264</v>
      </c>
      <c r="G116" s="70">
        <v>1</v>
      </c>
      <c r="H116" s="71">
        <f t="shared" ref="H116:H126" si="17">SUM(F116+G116)</f>
        <v>265</v>
      </c>
      <c r="I116" s="109">
        <f t="shared" si="15"/>
        <v>0.10416666666666674</v>
      </c>
      <c r="J116" s="164">
        <v>239</v>
      </c>
      <c r="K116" s="70">
        <v>1</v>
      </c>
      <c r="L116" s="71">
        <f t="shared" ref="L116:L126" si="18">SUM(J116+K116)</f>
        <v>240</v>
      </c>
      <c r="M116" s="111">
        <f t="shared" si="16"/>
        <v>-9.4339622641509413E-2</v>
      </c>
      <c r="N116" s="164">
        <v>199</v>
      </c>
      <c r="O116" s="70">
        <v>1</v>
      </c>
      <c r="P116" s="71">
        <f>SUM(N116+O116)</f>
        <v>200</v>
      </c>
      <c r="Q116" s="111">
        <f>+P116/L116-1</f>
        <v>-0.16666666666666663</v>
      </c>
    </row>
    <row r="117" spans="2:17" ht="20.25" customHeight="1" x14ac:dyDescent="0.25">
      <c r="B117" s="379" t="s">
        <v>59</v>
      </c>
      <c r="C117" s="164">
        <v>233</v>
      </c>
      <c r="D117" s="70">
        <v>4</v>
      </c>
      <c r="E117" s="165">
        <f t="shared" si="14"/>
        <v>237</v>
      </c>
      <c r="F117" s="164">
        <v>283</v>
      </c>
      <c r="G117" s="70">
        <v>2</v>
      </c>
      <c r="H117" s="71">
        <f t="shared" si="17"/>
        <v>285</v>
      </c>
      <c r="I117" s="109">
        <f t="shared" si="15"/>
        <v>0.20253164556962022</v>
      </c>
      <c r="J117" s="164">
        <v>224</v>
      </c>
      <c r="K117" s="70">
        <v>1</v>
      </c>
      <c r="L117" s="71">
        <f t="shared" si="18"/>
        <v>225</v>
      </c>
      <c r="M117" s="111">
        <f t="shared" si="16"/>
        <v>-0.21052631578947367</v>
      </c>
      <c r="N117" s="164">
        <v>258</v>
      </c>
      <c r="O117" s="70">
        <v>4</v>
      </c>
      <c r="P117" s="71">
        <f t="shared" ref="P117:P126" si="19">IF(N117="","",N117+O117)</f>
        <v>262</v>
      </c>
      <c r="Q117" s="141">
        <f>IF(P117="","",P117/L117-1)</f>
        <v>0.16444444444444439</v>
      </c>
    </row>
    <row r="118" spans="2:17" ht="20.25" customHeight="1" x14ac:dyDescent="0.25">
      <c r="B118" s="379" t="s">
        <v>60</v>
      </c>
      <c r="C118" s="164">
        <v>203</v>
      </c>
      <c r="D118" s="70">
        <v>5</v>
      </c>
      <c r="E118" s="165">
        <f t="shared" si="14"/>
        <v>208</v>
      </c>
      <c r="F118" s="164">
        <v>231</v>
      </c>
      <c r="G118" s="70">
        <v>3</v>
      </c>
      <c r="H118" s="71">
        <f t="shared" si="17"/>
        <v>234</v>
      </c>
      <c r="I118" s="109">
        <f t="shared" si="15"/>
        <v>0.125</v>
      </c>
      <c r="J118" s="164">
        <v>246</v>
      </c>
      <c r="K118" s="70">
        <v>1</v>
      </c>
      <c r="L118" s="71">
        <f t="shared" si="18"/>
        <v>247</v>
      </c>
      <c r="M118" s="111">
        <f t="shared" si="16"/>
        <v>5.555555555555558E-2</v>
      </c>
      <c r="N118" s="164"/>
      <c r="O118" s="70"/>
      <c r="P118" s="71" t="str">
        <f t="shared" si="19"/>
        <v/>
      </c>
      <c r="Q118" s="141" t="str">
        <f t="shared" ref="Q118:Q126" si="20">IF(P118="","",P118/L118-1)</f>
        <v/>
      </c>
    </row>
    <row r="119" spans="2:17" ht="20.25" customHeight="1" x14ac:dyDescent="0.25">
      <c r="B119" s="379" t="s">
        <v>61</v>
      </c>
      <c r="C119" s="164">
        <v>235</v>
      </c>
      <c r="D119" s="70">
        <v>2</v>
      </c>
      <c r="E119" s="165">
        <f t="shared" si="14"/>
        <v>237</v>
      </c>
      <c r="F119" s="164">
        <v>239</v>
      </c>
      <c r="G119" s="70">
        <v>5</v>
      </c>
      <c r="H119" s="71">
        <f t="shared" si="17"/>
        <v>244</v>
      </c>
      <c r="I119" s="109">
        <f t="shared" si="15"/>
        <v>2.9535864978903037E-2</v>
      </c>
      <c r="J119" s="164">
        <v>251</v>
      </c>
      <c r="K119" s="70">
        <v>2</v>
      </c>
      <c r="L119" s="71">
        <f t="shared" si="18"/>
        <v>253</v>
      </c>
      <c r="M119" s="111">
        <f t="shared" si="16"/>
        <v>3.688524590163933E-2</v>
      </c>
      <c r="N119" s="164"/>
      <c r="O119" s="70"/>
      <c r="P119" s="71" t="str">
        <f t="shared" si="19"/>
        <v/>
      </c>
      <c r="Q119" s="141" t="str">
        <f t="shared" si="20"/>
        <v/>
      </c>
    </row>
    <row r="120" spans="2:17" ht="20.25" customHeight="1" x14ac:dyDescent="0.25">
      <c r="B120" s="379" t="s">
        <v>62</v>
      </c>
      <c r="C120" s="164">
        <v>231</v>
      </c>
      <c r="D120" s="70">
        <v>6</v>
      </c>
      <c r="E120" s="165">
        <f t="shared" si="14"/>
        <v>237</v>
      </c>
      <c r="F120" s="164">
        <v>242</v>
      </c>
      <c r="G120" s="70">
        <v>2</v>
      </c>
      <c r="H120" s="71">
        <f t="shared" si="17"/>
        <v>244</v>
      </c>
      <c r="I120" s="109">
        <f t="shared" si="15"/>
        <v>2.9535864978903037E-2</v>
      </c>
      <c r="J120" s="164">
        <v>231</v>
      </c>
      <c r="K120" s="70">
        <v>3</v>
      </c>
      <c r="L120" s="71">
        <f t="shared" si="18"/>
        <v>234</v>
      </c>
      <c r="M120" s="111">
        <f t="shared" si="16"/>
        <v>-4.0983606557377095E-2</v>
      </c>
      <c r="N120" s="164"/>
      <c r="O120" s="70"/>
      <c r="P120" s="71" t="str">
        <f t="shared" si="19"/>
        <v/>
      </c>
      <c r="Q120" s="141" t="str">
        <f t="shared" si="20"/>
        <v/>
      </c>
    </row>
    <row r="121" spans="2:17" ht="20.25" customHeight="1" x14ac:dyDescent="0.25">
      <c r="B121" s="379" t="s">
        <v>63</v>
      </c>
      <c r="C121" s="164">
        <v>204</v>
      </c>
      <c r="D121" s="70">
        <v>1</v>
      </c>
      <c r="E121" s="165">
        <f t="shared" si="14"/>
        <v>205</v>
      </c>
      <c r="F121" s="164">
        <v>277</v>
      </c>
      <c r="G121" s="70">
        <v>2</v>
      </c>
      <c r="H121" s="71">
        <f t="shared" si="17"/>
        <v>279</v>
      </c>
      <c r="I121" s="109">
        <f t="shared" si="15"/>
        <v>0.36097560975609766</v>
      </c>
      <c r="J121" s="164">
        <v>247</v>
      </c>
      <c r="K121" s="70">
        <v>1</v>
      </c>
      <c r="L121" s="71">
        <f t="shared" si="18"/>
        <v>248</v>
      </c>
      <c r="M121" s="111">
        <f t="shared" si="16"/>
        <v>-0.11111111111111116</v>
      </c>
      <c r="N121" s="164"/>
      <c r="O121" s="70"/>
      <c r="P121" s="71" t="str">
        <f t="shared" si="19"/>
        <v/>
      </c>
      <c r="Q121" s="141" t="str">
        <f t="shared" si="20"/>
        <v/>
      </c>
    </row>
    <row r="122" spans="2:17" ht="20.25" customHeight="1" x14ac:dyDescent="0.25">
      <c r="B122" s="379" t="s">
        <v>64</v>
      </c>
      <c r="C122" s="164">
        <v>178</v>
      </c>
      <c r="D122" s="70">
        <v>3</v>
      </c>
      <c r="E122" s="165">
        <f t="shared" si="14"/>
        <v>181</v>
      </c>
      <c r="F122" s="164">
        <v>157</v>
      </c>
      <c r="G122" s="70">
        <v>4</v>
      </c>
      <c r="H122" s="71">
        <f t="shared" si="17"/>
        <v>161</v>
      </c>
      <c r="I122" s="109">
        <f t="shared" si="15"/>
        <v>-0.11049723756906082</v>
      </c>
      <c r="J122" s="164">
        <v>144</v>
      </c>
      <c r="K122" s="70">
        <v>1</v>
      </c>
      <c r="L122" s="71">
        <f t="shared" si="18"/>
        <v>145</v>
      </c>
      <c r="M122" s="111">
        <f t="shared" si="16"/>
        <v>-9.9378881987577605E-2</v>
      </c>
      <c r="N122" s="164"/>
      <c r="O122" s="70"/>
      <c r="P122" s="71" t="str">
        <f t="shared" si="19"/>
        <v/>
      </c>
      <c r="Q122" s="141" t="str">
        <f t="shared" si="20"/>
        <v/>
      </c>
    </row>
    <row r="123" spans="2:17" ht="20.25" customHeight="1" x14ac:dyDescent="0.25">
      <c r="B123" s="379" t="s">
        <v>65</v>
      </c>
      <c r="C123" s="164">
        <v>191</v>
      </c>
      <c r="D123" s="70">
        <v>3</v>
      </c>
      <c r="E123" s="165">
        <f t="shared" si="14"/>
        <v>194</v>
      </c>
      <c r="F123" s="164">
        <v>224</v>
      </c>
      <c r="G123" s="70">
        <v>2</v>
      </c>
      <c r="H123" s="71">
        <f t="shared" si="17"/>
        <v>226</v>
      </c>
      <c r="I123" s="109">
        <f t="shared" si="15"/>
        <v>0.1649484536082475</v>
      </c>
      <c r="J123" s="164">
        <v>216</v>
      </c>
      <c r="K123" s="70">
        <v>0</v>
      </c>
      <c r="L123" s="71">
        <f t="shared" si="18"/>
        <v>216</v>
      </c>
      <c r="M123" s="111">
        <f t="shared" si="16"/>
        <v>-4.4247787610619427E-2</v>
      </c>
      <c r="N123" s="164"/>
      <c r="O123" s="70"/>
      <c r="P123" s="71" t="str">
        <f t="shared" si="19"/>
        <v/>
      </c>
      <c r="Q123" s="141" t="str">
        <f t="shared" si="20"/>
        <v/>
      </c>
    </row>
    <row r="124" spans="2:17" ht="20.25" customHeight="1" x14ac:dyDescent="0.25">
      <c r="B124" s="379" t="s">
        <v>66</v>
      </c>
      <c r="C124" s="164">
        <v>235</v>
      </c>
      <c r="D124" s="70">
        <v>2</v>
      </c>
      <c r="E124" s="165">
        <f t="shared" si="14"/>
        <v>237</v>
      </c>
      <c r="F124" s="164">
        <v>216</v>
      </c>
      <c r="G124" s="70">
        <v>7</v>
      </c>
      <c r="H124" s="71">
        <f t="shared" si="17"/>
        <v>223</v>
      </c>
      <c r="I124" s="109">
        <f t="shared" si="15"/>
        <v>-5.9071729957805852E-2</v>
      </c>
      <c r="J124" s="164">
        <v>233</v>
      </c>
      <c r="K124" s="70">
        <v>3</v>
      </c>
      <c r="L124" s="71">
        <f t="shared" si="18"/>
        <v>236</v>
      </c>
      <c r="M124" s="111">
        <f t="shared" si="16"/>
        <v>5.8295964125560484E-2</v>
      </c>
      <c r="N124" s="164"/>
      <c r="O124" s="70"/>
      <c r="P124" s="71" t="str">
        <f t="shared" si="19"/>
        <v/>
      </c>
      <c r="Q124" s="141" t="str">
        <f t="shared" si="20"/>
        <v/>
      </c>
    </row>
    <row r="125" spans="2:17" ht="20.25" customHeight="1" x14ac:dyDescent="0.25">
      <c r="B125" s="379" t="s">
        <v>67</v>
      </c>
      <c r="C125" s="164">
        <v>253</v>
      </c>
      <c r="D125" s="70">
        <v>3</v>
      </c>
      <c r="E125" s="165">
        <f t="shared" si="14"/>
        <v>256</v>
      </c>
      <c r="F125" s="164">
        <v>238</v>
      </c>
      <c r="G125" s="70">
        <v>5</v>
      </c>
      <c r="H125" s="71">
        <f t="shared" si="17"/>
        <v>243</v>
      </c>
      <c r="I125" s="109">
        <f t="shared" si="15"/>
        <v>-5.078125E-2</v>
      </c>
      <c r="J125" s="164">
        <v>231</v>
      </c>
      <c r="K125" s="70">
        <v>13</v>
      </c>
      <c r="L125" s="71">
        <f t="shared" si="18"/>
        <v>244</v>
      </c>
      <c r="M125" s="111">
        <f t="shared" si="16"/>
        <v>4.115226337448652E-3</v>
      </c>
      <c r="N125" s="164"/>
      <c r="O125" s="70"/>
      <c r="P125" s="71" t="str">
        <f t="shared" si="19"/>
        <v/>
      </c>
      <c r="Q125" s="141" t="str">
        <f t="shared" si="20"/>
        <v/>
      </c>
    </row>
    <row r="126" spans="2:17" ht="20.25" customHeight="1" thickBot="1" x14ac:dyDescent="0.3">
      <c r="B126" s="380" t="s">
        <v>68</v>
      </c>
      <c r="C126" s="169">
        <v>211</v>
      </c>
      <c r="D126" s="72">
        <v>4</v>
      </c>
      <c r="E126" s="165">
        <f t="shared" si="14"/>
        <v>215</v>
      </c>
      <c r="F126" s="166">
        <v>240</v>
      </c>
      <c r="G126" s="121">
        <v>2</v>
      </c>
      <c r="H126" s="122">
        <f t="shared" si="17"/>
        <v>242</v>
      </c>
      <c r="I126" s="114">
        <f t="shared" si="15"/>
        <v>0.12558139534883717</v>
      </c>
      <c r="J126" s="166">
        <v>206</v>
      </c>
      <c r="K126" s="121">
        <v>2</v>
      </c>
      <c r="L126" s="122">
        <f t="shared" si="18"/>
        <v>208</v>
      </c>
      <c r="M126" s="118">
        <f t="shared" si="16"/>
        <v>-0.14049586776859502</v>
      </c>
      <c r="N126" s="166"/>
      <c r="O126" s="121"/>
      <c r="P126" s="71" t="str">
        <f t="shared" si="19"/>
        <v/>
      </c>
      <c r="Q126" s="141" t="str">
        <f t="shared" si="20"/>
        <v/>
      </c>
    </row>
    <row r="127" spans="2:17" ht="24.75" customHeight="1" thickBot="1" x14ac:dyDescent="0.3">
      <c r="B127" s="381" t="s">
        <v>103</v>
      </c>
      <c r="C127" s="123">
        <f t="shared" ref="C127:H127" si="21">SUM(C115:C126)</f>
        <v>2596</v>
      </c>
      <c r="D127" s="124">
        <f t="shared" si="21"/>
        <v>39</v>
      </c>
      <c r="E127" s="173">
        <f t="shared" si="21"/>
        <v>2635</v>
      </c>
      <c r="F127" s="123">
        <f t="shared" si="21"/>
        <v>2771</v>
      </c>
      <c r="G127" s="124">
        <f t="shared" si="21"/>
        <v>36</v>
      </c>
      <c r="H127" s="172">
        <f t="shared" si="21"/>
        <v>2807</v>
      </c>
      <c r="I127" s="113">
        <f t="shared" si="15"/>
        <v>6.5275142314990431E-2</v>
      </c>
      <c r="J127" s="123">
        <f>SUM(J115:J126)</f>
        <v>2673</v>
      </c>
      <c r="K127" s="124">
        <f>SUM(K115:K126)</f>
        <v>31</v>
      </c>
      <c r="L127" s="171">
        <f>SUM(L115:L126)</f>
        <v>2704</v>
      </c>
      <c r="M127" s="113">
        <f t="shared" si="16"/>
        <v>-3.6693979337370841E-2</v>
      </c>
      <c r="N127" s="123">
        <f>SUM(N115:N126)</f>
        <v>632</v>
      </c>
      <c r="O127" s="124">
        <f>SUM(O115:O126)</f>
        <v>5</v>
      </c>
      <c r="P127" s="171">
        <f>IF(N127=0,"",SUM(P115:P126))</f>
        <v>637</v>
      </c>
      <c r="Q127" s="144">
        <f>IF(P127="","",P127/SUMIF(N115:N126,"&lt;&gt;"&amp;"",L115:L126)-1)</f>
        <v>-5.3491827637444311E-2</v>
      </c>
    </row>
    <row r="128" spans="2:17" ht="23.25" customHeight="1" x14ac:dyDescent="0.25">
      <c r="B128" s="42" t="s">
        <v>41</v>
      </c>
    </row>
    <row r="129" spans="2:2" ht="21" customHeight="1" x14ac:dyDescent="0.25">
      <c r="B129" s="42" t="s">
        <v>78</v>
      </c>
    </row>
    <row r="130" spans="2:2" ht="12" customHeight="1" x14ac:dyDescent="0.25"/>
    <row r="131" spans="2:2" ht="50.25" customHeight="1" x14ac:dyDescent="0.25"/>
    <row r="157" spans="2:17" ht="21.75" customHeight="1" x14ac:dyDescent="0.25">
      <c r="B157" s="754" t="s">
        <v>219</v>
      </c>
      <c r="C157" s="754"/>
      <c r="D157" s="754"/>
      <c r="E157" s="754"/>
      <c r="F157" s="754"/>
      <c r="G157" s="754"/>
      <c r="H157" s="754"/>
      <c r="I157" s="754"/>
      <c r="J157" s="754"/>
      <c r="K157" s="754"/>
      <c r="L157" s="754"/>
      <c r="M157" s="754"/>
      <c r="N157" s="754"/>
      <c r="O157" s="754"/>
      <c r="P157" s="754"/>
      <c r="Q157" s="754"/>
    </row>
    <row r="158" spans="2:17" ht="15.75" customHeight="1" thickBot="1" x14ac:dyDescent="0.3"/>
    <row r="159" spans="2:17" ht="21.75" customHeight="1" x14ac:dyDescent="0.25">
      <c r="B159" s="37"/>
      <c r="C159" s="755" t="s">
        <v>33</v>
      </c>
      <c r="D159" s="756"/>
      <c r="E159" s="757"/>
      <c r="F159" s="758" t="s">
        <v>54</v>
      </c>
      <c r="G159" s="759"/>
      <c r="H159" s="759"/>
      <c r="I159" s="759"/>
      <c r="J159" s="760" t="s">
        <v>196</v>
      </c>
      <c r="K159" s="761"/>
      <c r="L159" s="761"/>
      <c r="M159" s="762"/>
      <c r="N159" s="758" t="s">
        <v>195</v>
      </c>
      <c r="O159" s="759"/>
      <c r="P159" s="759"/>
      <c r="Q159" s="763"/>
    </row>
    <row r="160" spans="2:17" ht="34.5" thickBot="1" x14ac:dyDescent="0.3">
      <c r="B160" s="38"/>
      <c r="C160" s="162" t="s">
        <v>74</v>
      </c>
      <c r="D160" s="39" t="s">
        <v>104</v>
      </c>
      <c r="E160" s="286" t="s">
        <v>35</v>
      </c>
      <c r="F160" s="212" t="s">
        <v>74</v>
      </c>
      <c r="G160" s="213" t="s">
        <v>104</v>
      </c>
      <c r="H160" s="213" t="s">
        <v>35</v>
      </c>
      <c r="I160" s="214" t="s">
        <v>70</v>
      </c>
      <c r="J160" s="212" t="s">
        <v>74</v>
      </c>
      <c r="K160" s="213" t="s">
        <v>104</v>
      </c>
      <c r="L160" s="213" t="s">
        <v>35</v>
      </c>
      <c r="M160" s="214" t="s">
        <v>70</v>
      </c>
      <c r="N160" s="212" t="s">
        <v>74</v>
      </c>
      <c r="O160" s="213" t="s">
        <v>104</v>
      </c>
      <c r="P160" s="213" t="s">
        <v>35</v>
      </c>
      <c r="Q160" s="214" t="s">
        <v>72</v>
      </c>
    </row>
    <row r="161" spans="2:17" ht="17.25" customHeight="1" x14ac:dyDescent="0.25">
      <c r="B161" s="378" t="s">
        <v>57</v>
      </c>
      <c r="C161" s="164">
        <v>328</v>
      </c>
      <c r="D161" s="70">
        <v>4</v>
      </c>
      <c r="E161" s="165">
        <f>C161+D161</f>
        <v>332</v>
      </c>
      <c r="F161" s="164">
        <v>251</v>
      </c>
      <c r="G161" s="70">
        <v>4</v>
      </c>
      <c r="H161" s="71">
        <f>F161+G161</f>
        <v>255</v>
      </c>
      <c r="I161" s="109">
        <f t="shared" ref="I161:I173" si="22">+H161/E161-1</f>
        <v>-0.23192771084337349</v>
      </c>
      <c r="J161" s="164">
        <v>272</v>
      </c>
      <c r="K161" s="70">
        <v>4</v>
      </c>
      <c r="L161" s="71">
        <f>J161+K161</f>
        <v>276</v>
      </c>
      <c r="M161" s="111">
        <f t="shared" ref="M161:M173" si="23">+L161/H161-1</f>
        <v>8.2352941176470518E-2</v>
      </c>
      <c r="N161" s="164">
        <v>140</v>
      </c>
      <c r="O161" s="70">
        <v>3</v>
      </c>
      <c r="P161" s="71">
        <f>N161+O161</f>
        <v>143</v>
      </c>
      <c r="Q161" s="111">
        <f>+P161/L161-1</f>
        <v>-0.48188405797101452</v>
      </c>
    </row>
    <row r="162" spans="2:17" ht="17.25" customHeight="1" x14ac:dyDescent="0.25">
      <c r="B162" s="379" t="s">
        <v>58</v>
      </c>
      <c r="C162" s="164">
        <v>268</v>
      </c>
      <c r="D162" s="70">
        <v>6</v>
      </c>
      <c r="E162" s="165">
        <f t="shared" ref="E162:E172" si="24">C162+D162</f>
        <v>274</v>
      </c>
      <c r="F162" s="164">
        <v>185</v>
      </c>
      <c r="G162" s="70">
        <v>0</v>
      </c>
      <c r="H162" s="71">
        <f t="shared" ref="H162:H172" si="25">F162+G162</f>
        <v>185</v>
      </c>
      <c r="I162" s="109">
        <f t="shared" si="22"/>
        <v>-0.32481751824817517</v>
      </c>
      <c r="J162" s="164">
        <v>240</v>
      </c>
      <c r="K162" s="70">
        <v>2</v>
      </c>
      <c r="L162" s="71">
        <f t="shared" ref="L162:L172" si="26">J162+K162</f>
        <v>242</v>
      </c>
      <c r="M162" s="111">
        <f t="shared" si="23"/>
        <v>0.30810810810810807</v>
      </c>
      <c r="N162" s="164">
        <v>240</v>
      </c>
      <c r="O162" s="70">
        <v>4</v>
      </c>
      <c r="P162" s="71">
        <f>N162+O162</f>
        <v>244</v>
      </c>
      <c r="Q162" s="111">
        <f>+P162/L162-1</f>
        <v>8.2644628099173278E-3</v>
      </c>
    </row>
    <row r="163" spans="2:17" ht="17.25" customHeight="1" x14ac:dyDescent="0.25">
      <c r="B163" s="379" t="s">
        <v>59</v>
      </c>
      <c r="C163" s="164">
        <v>159</v>
      </c>
      <c r="D163" s="70">
        <v>0</v>
      </c>
      <c r="E163" s="165">
        <f t="shared" si="24"/>
        <v>159</v>
      </c>
      <c r="F163" s="164">
        <v>104</v>
      </c>
      <c r="G163" s="70">
        <v>1</v>
      </c>
      <c r="H163" s="71">
        <f t="shared" si="25"/>
        <v>105</v>
      </c>
      <c r="I163" s="109">
        <f t="shared" si="22"/>
        <v>-0.339622641509434</v>
      </c>
      <c r="J163" s="164">
        <v>157</v>
      </c>
      <c r="K163" s="70">
        <v>2</v>
      </c>
      <c r="L163" s="71">
        <f t="shared" si="26"/>
        <v>159</v>
      </c>
      <c r="M163" s="111">
        <f t="shared" si="23"/>
        <v>0.51428571428571423</v>
      </c>
      <c r="N163" s="164">
        <v>184</v>
      </c>
      <c r="O163" s="70">
        <v>2</v>
      </c>
      <c r="P163" s="71">
        <f t="shared" ref="P163:P172" si="27">IF(N163="","",N163+O163)</f>
        <v>186</v>
      </c>
      <c r="Q163" s="111">
        <f t="shared" ref="Q163:Q172" si="28">IF(P163="","",P163/L163-1)</f>
        <v>0.16981132075471694</v>
      </c>
    </row>
    <row r="164" spans="2:17" ht="17.25" customHeight="1" x14ac:dyDescent="0.25">
      <c r="B164" s="379" t="s">
        <v>60</v>
      </c>
      <c r="C164" s="164">
        <v>211</v>
      </c>
      <c r="D164" s="70">
        <v>3</v>
      </c>
      <c r="E164" s="165">
        <f t="shared" si="24"/>
        <v>214</v>
      </c>
      <c r="F164" s="164">
        <v>191</v>
      </c>
      <c r="G164" s="70">
        <v>5</v>
      </c>
      <c r="H164" s="71">
        <f t="shared" si="25"/>
        <v>196</v>
      </c>
      <c r="I164" s="109">
        <f t="shared" si="22"/>
        <v>-8.411214953271029E-2</v>
      </c>
      <c r="J164" s="164">
        <v>257</v>
      </c>
      <c r="K164" s="70">
        <v>1</v>
      </c>
      <c r="L164" s="71">
        <f t="shared" si="26"/>
        <v>258</v>
      </c>
      <c r="M164" s="111">
        <f t="shared" si="23"/>
        <v>0.31632653061224492</v>
      </c>
      <c r="N164" s="164"/>
      <c r="O164" s="70"/>
      <c r="P164" s="71" t="str">
        <f t="shared" si="27"/>
        <v/>
      </c>
      <c r="Q164" s="111" t="str">
        <f t="shared" si="28"/>
        <v/>
      </c>
    </row>
    <row r="165" spans="2:17" ht="17.25" customHeight="1" x14ac:dyDescent="0.25">
      <c r="B165" s="379" t="s">
        <v>61</v>
      </c>
      <c r="C165" s="164">
        <v>236</v>
      </c>
      <c r="D165" s="70">
        <v>3</v>
      </c>
      <c r="E165" s="165">
        <f t="shared" si="24"/>
        <v>239</v>
      </c>
      <c r="F165" s="164">
        <v>199</v>
      </c>
      <c r="G165" s="70">
        <v>3</v>
      </c>
      <c r="H165" s="71">
        <f t="shared" si="25"/>
        <v>202</v>
      </c>
      <c r="I165" s="109">
        <f t="shared" si="22"/>
        <v>-0.15481171548117156</v>
      </c>
      <c r="J165" s="164">
        <v>254</v>
      </c>
      <c r="K165" s="70">
        <v>6</v>
      </c>
      <c r="L165" s="71">
        <f t="shared" si="26"/>
        <v>260</v>
      </c>
      <c r="M165" s="111">
        <f t="shared" si="23"/>
        <v>0.28712871287128716</v>
      </c>
      <c r="N165" s="164"/>
      <c r="O165" s="70"/>
      <c r="P165" s="71" t="str">
        <f t="shared" si="27"/>
        <v/>
      </c>
      <c r="Q165" s="111" t="str">
        <f t="shared" si="28"/>
        <v/>
      </c>
    </row>
    <row r="166" spans="2:17" ht="17.25" customHeight="1" x14ac:dyDescent="0.25">
      <c r="B166" s="379" t="s">
        <v>62</v>
      </c>
      <c r="C166" s="164">
        <v>238</v>
      </c>
      <c r="D166" s="70">
        <v>4</v>
      </c>
      <c r="E166" s="165">
        <f t="shared" si="24"/>
        <v>242</v>
      </c>
      <c r="F166" s="164">
        <v>214</v>
      </c>
      <c r="G166" s="70">
        <v>1</v>
      </c>
      <c r="H166" s="71">
        <f t="shared" si="25"/>
        <v>215</v>
      </c>
      <c r="I166" s="109">
        <f t="shared" si="22"/>
        <v>-0.11157024793388426</v>
      </c>
      <c r="J166" s="164">
        <v>175</v>
      </c>
      <c r="K166" s="70">
        <v>4</v>
      </c>
      <c r="L166" s="71">
        <f t="shared" si="26"/>
        <v>179</v>
      </c>
      <c r="M166" s="111">
        <f t="shared" si="23"/>
        <v>-0.16744186046511633</v>
      </c>
      <c r="N166" s="164"/>
      <c r="O166" s="70"/>
      <c r="P166" s="71" t="str">
        <f t="shared" si="27"/>
        <v/>
      </c>
      <c r="Q166" s="111" t="str">
        <f t="shared" si="28"/>
        <v/>
      </c>
    </row>
    <row r="167" spans="2:17" ht="17.25" customHeight="1" x14ac:dyDescent="0.25">
      <c r="B167" s="379" t="s">
        <v>63</v>
      </c>
      <c r="C167" s="164">
        <v>142</v>
      </c>
      <c r="D167" s="70">
        <v>4</v>
      </c>
      <c r="E167" s="165">
        <f t="shared" si="24"/>
        <v>146</v>
      </c>
      <c r="F167" s="164">
        <v>114</v>
      </c>
      <c r="G167" s="70">
        <v>0</v>
      </c>
      <c r="H167" s="71">
        <f t="shared" si="25"/>
        <v>114</v>
      </c>
      <c r="I167" s="109">
        <f t="shared" si="22"/>
        <v>-0.21917808219178081</v>
      </c>
      <c r="J167" s="164">
        <v>246</v>
      </c>
      <c r="K167" s="70">
        <v>1</v>
      </c>
      <c r="L167" s="71">
        <f t="shared" si="26"/>
        <v>247</v>
      </c>
      <c r="M167" s="111">
        <f t="shared" si="23"/>
        <v>1.1666666666666665</v>
      </c>
      <c r="N167" s="164"/>
      <c r="O167" s="70"/>
      <c r="P167" s="71" t="str">
        <f t="shared" si="27"/>
        <v/>
      </c>
      <c r="Q167" s="111" t="str">
        <f t="shared" si="28"/>
        <v/>
      </c>
    </row>
    <row r="168" spans="2:17" ht="17.25" customHeight="1" x14ac:dyDescent="0.25">
      <c r="B168" s="379" t="s">
        <v>64</v>
      </c>
      <c r="C168" s="164">
        <v>244</v>
      </c>
      <c r="D168" s="70">
        <v>7</v>
      </c>
      <c r="E168" s="165">
        <f t="shared" si="24"/>
        <v>251</v>
      </c>
      <c r="F168" s="164">
        <v>339</v>
      </c>
      <c r="G168" s="70">
        <v>3</v>
      </c>
      <c r="H168" s="71">
        <f t="shared" si="25"/>
        <v>342</v>
      </c>
      <c r="I168" s="109">
        <f t="shared" si="22"/>
        <v>0.36254980079681265</v>
      </c>
      <c r="J168" s="164">
        <v>181</v>
      </c>
      <c r="K168" s="70">
        <v>0</v>
      </c>
      <c r="L168" s="71">
        <f t="shared" si="26"/>
        <v>181</v>
      </c>
      <c r="M168" s="111">
        <f t="shared" si="23"/>
        <v>-0.4707602339181286</v>
      </c>
      <c r="N168" s="164"/>
      <c r="O168" s="70"/>
      <c r="P168" s="71" t="str">
        <f t="shared" si="27"/>
        <v/>
      </c>
      <c r="Q168" s="111" t="str">
        <f t="shared" si="28"/>
        <v/>
      </c>
    </row>
    <row r="169" spans="2:17" ht="17.25" customHeight="1" x14ac:dyDescent="0.25">
      <c r="B169" s="379" t="s">
        <v>65</v>
      </c>
      <c r="C169" s="164">
        <v>139</v>
      </c>
      <c r="D169" s="70">
        <v>1</v>
      </c>
      <c r="E169" s="165">
        <f t="shared" si="24"/>
        <v>140</v>
      </c>
      <c r="F169" s="164">
        <v>221</v>
      </c>
      <c r="G169" s="70">
        <v>2</v>
      </c>
      <c r="H169" s="71">
        <f t="shared" si="25"/>
        <v>223</v>
      </c>
      <c r="I169" s="109">
        <f t="shared" si="22"/>
        <v>0.59285714285714275</v>
      </c>
      <c r="J169" s="164">
        <v>188</v>
      </c>
      <c r="K169" s="70">
        <v>1</v>
      </c>
      <c r="L169" s="71">
        <f t="shared" si="26"/>
        <v>189</v>
      </c>
      <c r="M169" s="111">
        <f t="shared" si="23"/>
        <v>-0.15246636771300448</v>
      </c>
      <c r="N169" s="164"/>
      <c r="O169" s="70"/>
      <c r="P169" s="71" t="str">
        <f t="shared" si="27"/>
        <v/>
      </c>
      <c r="Q169" s="111" t="str">
        <f t="shared" si="28"/>
        <v/>
      </c>
    </row>
    <row r="170" spans="2:17" ht="17.25" customHeight="1" x14ac:dyDescent="0.25">
      <c r="B170" s="379" t="s">
        <v>66</v>
      </c>
      <c r="C170" s="164">
        <v>100</v>
      </c>
      <c r="D170" s="70">
        <v>4</v>
      </c>
      <c r="E170" s="165">
        <f t="shared" si="24"/>
        <v>104</v>
      </c>
      <c r="F170" s="164">
        <v>130</v>
      </c>
      <c r="G170" s="70">
        <v>3</v>
      </c>
      <c r="H170" s="71">
        <f t="shared" si="25"/>
        <v>133</v>
      </c>
      <c r="I170" s="109">
        <f t="shared" si="22"/>
        <v>0.27884615384615374</v>
      </c>
      <c r="J170" s="164">
        <v>151</v>
      </c>
      <c r="K170" s="70">
        <v>1</v>
      </c>
      <c r="L170" s="71">
        <f t="shared" si="26"/>
        <v>152</v>
      </c>
      <c r="M170" s="111">
        <f t="shared" si="23"/>
        <v>0.14285714285714279</v>
      </c>
      <c r="N170" s="164"/>
      <c r="O170" s="70"/>
      <c r="P170" s="71" t="str">
        <f t="shared" si="27"/>
        <v/>
      </c>
      <c r="Q170" s="111" t="str">
        <f t="shared" si="28"/>
        <v/>
      </c>
    </row>
    <row r="171" spans="2:17" ht="17.25" customHeight="1" x14ac:dyDescent="0.25">
      <c r="B171" s="379" t="s">
        <v>67</v>
      </c>
      <c r="C171" s="164">
        <v>68</v>
      </c>
      <c r="D171" s="70">
        <v>1</v>
      </c>
      <c r="E171" s="165">
        <f t="shared" si="24"/>
        <v>69</v>
      </c>
      <c r="F171" s="164">
        <v>48</v>
      </c>
      <c r="G171" s="70">
        <v>1</v>
      </c>
      <c r="H171" s="71">
        <f t="shared" si="25"/>
        <v>49</v>
      </c>
      <c r="I171" s="109">
        <f t="shared" si="22"/>
        <v>-0.28985507246376807</v>
      </c>
      <c r="J171" s="164">
        <v>83</v>
      </c>
      <c r="K171" s="70">
        <v>2</v>
      </c>
      <c r="L171" s="71">
        <f t="shared" si="26"/>
        <v>85</v>
      </c>
      <c r="M171" s="111">
        <f t="shared" si="23"/>
        <v>0.73469387755102034</v>
      </c>
      <c r="N171" s="164"/>
      <c r="O171" s="70"/>
      <c r="P171" s="71" t="str">
        <f t="shared" si="27"/>
        <v/>
      </c>
      <c r="Q171" s="111" t="str">
        <f t="shared" si="28"/>
        <v/>
      </c>
    </row>
    <row r="172" spans="2:17" ht="17.25" customHeight="1" thickBot="1" x14ac:dyDescent="0.3">
      <c r="B172" s="380" t="s">
        <v>68</v>
      </c>
      <c r="C172" s="166">
        <v>127</v>
      </c>
      <c r="D172" s="121">
        <v>0</v>
      </c>
      <c r="E172" s="167">
        <f t="shared" si="24"/>
        <v>127</v>
      </c>
      <c r="F172" s="166">
        <v>66</v>
      </c>
      <c r="G172" s="121">
        <v>2</v>
      </c>
      <c r="H172" s="122">
        <f t="shared" si="25"/>
        <v>68</v>
      </c>
      <c r="I172" s="114">
        <f t="shared" si="22"/>
        <v>-0.46456692913385822</v>
      </c>
      <c r="J172" s="166">
        <v>111</v>
      </c>
      <c r="K172" s="121">
        <v>1</v>
      </c>
      <c r="L172" s="122">
        <f t="shared" si="26"/>
        <v>112</v>
      </c>
      <c r="M172" s="118">
        <f t="shared" si="23"/>
        <v>0.64705882352941169</v>
      </c>
      <c r="N172" s="166"/>
      <c r="O172" s="121"/>
      <c r="P172" s="71" t="str">
        <f t="shared" si="27"/>
        <v/>
      </c>
      <c r="Q172" s="118" t="str">
        <f t="shared" si="28"/>
        <v/>
      </c>
    </row>
    <row r="173" spans="2:17" ht="20.25" customHeight="1" thickBot="1" x14ac:dyDescent="0.3">
      <c r="B173" s="381" t="s">
        <v>103</v>
      </c>
      <c r="C173" s="145">
        <f t="shared" ref="C173:H173" si="29">SUM(C161:C172)</f>
        <v>2260</v>
      </c>
      <c r="D173" s="146">
        <f t="shared" si="29"/>
        <v>37</v>
      </c>
      <c r="E173" s="273">
        <f t="shared" si="29"/>
        <v>2297</v>
      </c>
      <c r="F173" s="123">
        <f t="shared" si="29"/>
        <v>2062</v>
      </c>
      <c r="G173" s="124">
        <f t="shared" si="29"/>
        <v>25</v>
      </c>
      <c r="H173" s="274">
        <f t="shared" si="29"/>
        <v>2087</v>
      </c>
      <c r="I173" s="119">
        <f t="shared" si="22"/>
        <v>-9.1423595994775786E-2</v>
      </c>
      <c r="J173" s="123">
        <f>SUM(J161:J172)</f>
        <v>2315</v>
      </c>
      <c r="K173" s="124">
        <f>SUM(K161:K172)</f>
        <v>25</v>
      </c>
      <c r="L173" s="274">
        <f>SUM(L161:L172)</f>
        <v>2340</v>
      </c>
      <c r="M173" s="113">
        <f t="shared" si="23"/>
        <v>0.12122664111164361</v>
      </c>
      <c r="N173" s="174">
        <f>SUM(N161:N172)</f>
        <v>564</v>
      </c>
      <c r="O173" s="175">
        <f>SUM(O161:O172)</f>
        <v>9</v>
      </c>
      <c r="P173" s="275">
        <f>IF(N173=0,"",SUM(P161:P172))</f>
        <v>573</v>
      </c>
      <c r="Q173" s="144">
        <f>IF(P173="","",P173/SUMIF(N161:N172,"&lt;&gt;"&amp;"",L161:L172)-1)</f>
        <v>-0.15361890694239289</v>
      </c>
    </row>
    <row r="174" spans="2:17" ht="19.5" customHeight="1" x14ac:dyDescent="0.25">
      <c r="B174" s="42" t="s">
        <v>41</v>
      </c>
    </row>
    <row r="175" spans="2:17" ht="16.5" customHeight="1" x14ac:dyDescent="0.25">
      <c r="B175" s="42" t="s">
        <v>78</v>
      </c>
    </row>
    <row r="176" spans="2:17" ht="13.5" customHeight="1" x14ac:dyDescent="0.25">
      <c r="B176" s="42"/>
    </row>
    <row r="177" spans="2:11" ht="16.5" customHeight="1" x14ac:dyDescent="0.25">
      <c r="B177" s="42"/>
    </row>
    <row r="182" spans="2:11" x14ac:dyDescent="0.25">
      <c r="I182" s="437" t="s">
        <v>151</v>
      </c>
      <c r="J182" s="436" t="s">
        <v>132</v>
      </c>
      <c r="K182" s="17">
        <v>573</v>
      </c>
    </row>
    <row r="183" spans="2:11" x14ac:dyDescent="0.25">
      <c r="I183" s="437" t="s">
        <v>135</v>
      </c>
      <c r="J183" s="436" t="s">
        <v>134</v>
      </c>
      <c r="K183" s="17">
        <v>90</v>
      </c>
    </row>
    <row r="184" spans="2:11" x14ac:dyDescent="0.25">
      <c r="I184" s="435">
        <v>30</v>
      </c>
      <c r="J184" s="436" t="s">
        <v>131</v>
      </c>
      <c r="K184" s="17">
        <v>11</v>
      </c>
    </row>
    <row r="185" spans="2:11" ht="15.75" thickBot="1" x14ac:dyDescent="0.3">
      <c r="I185" s="437" t="s">
        <v>152</v>
      </c>
      <c r="J185" s="436" t="s">
        <v>139</v>
      </c>
      <c r="K185" s="17">
        <v>4</v>
      </c>
    </row>
    <row r="186" spans="2:11" ht="15.75" thickTop="1" x14ac:dyDescent="0.25">
      <c r="I186" s="344">
        <v>180</v>
      </c>
      <c r="J186" t="s">
        <v>133</v>
      </c>
      <c r="K186" s="17">
        <v>4</v>
      </c>
    </row>
    <row r="193" spans="19:19" ht="20.25" customHeight="1" x14ac:dyDescent="0.25"/>
    <row r="197" spans="19:19" x14ac:dyDescent="0.25">
      <c r="S197" s="438"/>
    </row>
    <row r="198" spans="19:19" x14ac:dyDescent="0.25">
      <c r="S198" s="438"/>
    </row>
    <row r="199" spans="19:19" x14ac:dyDescent="0.25">
      <c r="S199" s="438"/>
    </row>
    <row r="200" spans="19:19" x14ac:dyDescent="0.25">
      <c r="S200" s="438"/>
    </row>
    <row r="201" spans="19:19" x14ac:dyDescent="0.25">
      <c r="S201" s="438"/>
    </row>
    <row r="202" spans="19:19" x14ac:dyDescent="0.25">
      <c r="S202" s="438"/>
    </row>
    <row r="203" spans="19:19" x14ac:dyDescent="0.25">
      <c r="S203" s="438"/>
    </row>
    <row r="204" spans="19:19" x14ac:dyDescent="0.25">
      <c r="S204" s="438"/>
    </row>
    <row r="205" spans="19:19" x14ac:dyDescent="0.25">
      <c r="S205" s="438"/>
    </row>
    <row r="229" spans="2:2" x14ac:dyDescent="0.25">
      <c r="B229" s="42"/>
    </row>
  </sheetData>
  <mergeCells count="20">
    <mergeCell ref="B157:Q157"/>
    <mergeCell ref="C159:E159"/>
    <mergeCell ref="F159:I159"/>
    <mergeCell ref="J159:M159"/>
    <mergeCell ref="N159:Q159"/>
    <mergeCell ref="C113:E113"/>
    <mergeCell ref="F113:I113"/>
    <mergeCell ref="J113:M113"/>
    <mergeCell ref="N113:Q113"/>
    <mergeCell ref="B109:Q110"/>
    <mergeCell ref="B51:Q51"/>
    <mergeCell ref="C53:E53"/>
    <mergeCell ref="F53:I53"/>
    <mergeCell ref="J53:M53"/>
    <mergeCell ref="N53:Q53"/>
    <mergeCell ref="B4:Q5"/>
    <mergeCell ref="C7:E7"/>
    <mergeCell ref="F7:I7"/>
    <mergeCell ref="J7:M7"/>
    <mergeCell ref="N7:Q7"/>
  </mergeCells>
  <conditionalFormatting sqref="I127">
    <cfRule type="cellIs" dxfId="83" priority="21" operator="lessThan">
      <formula>0</formula>
    </cfRule>
  </conditionalFormatting>
  <conditionalFormatting sqref="M127">
    <cfRule type="cellIs" dxfId="82" priority="20" operator="lessThan">
      <formula>0</formula>
    </cfRule>
  </conditionalFormatting>
  <conditionalFormatting sqref="Q117:Q126">
    <cfRule type="cellIs" dxfId="81" priority="19" operator="lessThan">
      <formula>0</formula>
    </cfRule>
  </conditionalFormatting>
  <conditionalFormatting sqref="Q9:Q21">
    <cfRule type="cellIs" dxfId="80" priority="16" operator="lessThan">
      <formula>0</formula>
    </cfRule>
  </conditionalFormatting>
  <conditionalFormatting sqref="M9:M20">
    <cfRule type="cellIs" dxfId="79" priority="17" operator="lessThan">
      <formula>0</formula>
    </cfRule>
  </conditionalFormatting>
  <conditionalFormatting sqref="I9:I21">
    <cfRule type="cellIs" dxfId="78" priority="18" operator="lessThan">
      <formula>0</formula>
    </cfRule>
  </conditionalFormatting>
  <conditionalFormatting sqref="I55:I67">
    <cfRule type="cellIs" dxfId="77" priority="15" operator="lessThan">
      <formula>0</formula>
    </cfRule>
  </conditionalFormatting>
  <conditionalFormatting sqref="M55:M67">
    <cfRule type="cellIs" dxfId="76" priority="14" operator="lessThan">
      <formula>0</formula>
    </cfRule>
  </conditionalFormatting>
  <conditionalFormatting sqref="Q57:Q66">
    <cfRule type="cellIs" dxfId="75" priority="13" operator="lessThan">
      <formula>0</formula>
    </cfRule>
  </conditionalFormatting>
  <conditionalFormatting sqref="Q67">
    <cfRule type="cellIs" dxfId="74" priority="12" operator="lessThan">
      <formula>0</formula>
    </cfRule>
  </conditionalFormatting>
  <conditionalFormatting sqref="I161:I173">
    <cfRule type="cellIs" dxfId="73" priority="11" operator="lessThan">
      <formula>0</formula>
    </cfRule>
  </conditionalFormatting>
  <conditionalFormatting sqref="M161:M173">
    <cfRule type="cellIs" dxfId="72" priority="10" operator="lessThan">
      <formula>0</formula>
    </cfRule>
  </conditionalFormatting>
  <conditionalFormatting sqref="Q163:Q172">
    <cfRule type="cellIs" dxfId="71" priority="9" operator="lessThan">
      <formula>0</formula>
    </cfRule>
  </conditionalFormatting>
  <conditionalFormatting sqref="Q173">
    <cfRule type="cellIs" dxfId="70" priority="8" operator="lessThan">
      <formula>0</formula>
    </cfRule>
  </conditionalFormatting>
  <conditionalFormatting sqref="Q127">
    <cfRule type="cellIs" dxfId="69" priority="7" operator="lessThan">
      <formula>0</formula>
    </cfRule>
  </conditionalFormatting>
  <conditionalFormatting sqref="M21">
    <cfRule type="cellIs" dxfId="68" priority="6" operator="lessThan">
      <formula>0</formula>
    </cfRule>
  </conditionalFormatting>
  <conditionalFormatting sqref="Q55:Q56">
    <cfRule type="cellIs" dxfId="67" priority="5" operator="lessThan">
      <formula>0</formula>
    </cfRule>
  </conditionalFormatting>
  <conditionalFormatting sqref="Q161:Q162">
    <cfRule type="cellIs" dxfId="66" priority="4" operator="lessThan">
      <formula>0</formula>
    </cfRule>
  </conditionalFormatting>
  <conditionalFormatting sqref="I115:I126">
    <cfRule type="cellIs" dxfId="65" priority="3" operator="lessThan">
      <formula>0</formula>
    </cfRule>
  </conditionalFormatting>
  <conditionalFormatting sqref="M115:M126">
    <cfRule type="cellIs" dxfId="64" priority="2" operator="lessThan">
      <formula>0</formula>
    </cfRule>
  </conditionalFormatting>
  <conditionalFormatting sqref="Q115:Q116">
    <cfRule type="cellIs" dxfId="63" priority="1" operator="lessThan">
      <formula>0</formula>
    </cfRule>
  </conditionalFormatting>
  <pageMargins left="0.47244094488188981" right="0.23622047244094491" top="0.6692913385826772" bottom="0.35433070866141736" header="0.23622047244094491" footer="0.23622047244094491"/>
  <pageSetup paperSize="9" scale="84" fitToHeight="0" pageOrder="overThenDown" orientation="portrait" r:id="rId1"/>
  <rowBreaks count="4" manualBreakCount="4">
    <brk id="46" max="17" man="1"/>
    <brk id="103" max="17" man="1"/>
    <brk id="152" max="17" man="1"/>
    <brk id="208" max="1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107"/>
  <sheetViews>
    <sheetView showGridLines="0" zoomScaleNormal="100" workbookViewId="0">
      <selection activeCell="J11" sqref="J11"/>
    </sheetView>
  </sheetViews>
  <sheetFormatPr baseColWidth="10" defaultRowHeight="15" x14ac:dyDescent="0.25"/>
  <cols>
    <col min="1" max="1" width="3" customWidth="1"/>
    <col min="2" max="2" width="2.28515625" customWidth="1"/>
    <col min="3" max="3" width="12.85546875" customWidth="1"/>
    <col min="4" max="6" width="11.7109375" customWidth="1"/>
    <col min="7" max="7" width="12.42578125" customWidth="1"/>
    <col min="8" max="8" width="11.140625" customWidth="1"/>
    <col min="9" max="9" width="11.7109375" customWidth="1"/>
    <col min="10" max="10" width="11" customWidth="1"/>
    <col min="11" max="11" width="2.42578125" customWidth="1"/>
    <col min="12" max="12" width="2.7109375" customWidth="1"/>
  </cols>
  <sheetData>
    <row r="1" spans="2:11" ht="20.100000000000001" customHeight="1" x14ac:dyDescent="0.25"/>
    <row r="2" spans="2:11" ht="20.100000000000001" customHeight="1" x14ac:dyDescent="0.25">
      <c r="G2" s="36"/>
    </row>
    <row r="3" spans="2:11" ht="24" customHeight="1" x14ac:dyDescent="0.25"/>
    <row r="4" spans="2:11" ht="20.100000000000001" customHeight="1" x14ac:dyDescent="0.25">
      <c r="B4" s="766" t="s">
        <v>220</v>
      </c>
      <c r="C4" s="766"/>
      <c r="D4" s="766"/>
      <c r="E4" s="766"/>
      <c r="F4" s="766"/>
      <c r="G4" s="766"/>
      <c r="H4" s="766"/>
      <c r="I4" s="766"/>
      <c r="J4" s="766"/>
      <c r="K4" s="232"/>
    </row>
    <row r="5" spans="2:11" ht="20.100000000000001" customHeight="1" x14ac:dyDescent="0.25">
      <c r="B5" s="766"/>
      <c r="C5" s="766"/>
      <c r="D5" s="766"/>
      <c r="E5" s="766"/>
      <c r="F5" s="766"/>
      <c r="G5" s="766"/>
      <c r="H5" s="766"/>
      <c r="I5" s="766"/>
      <c r="J5" s="766"/>
      <c r="K5" s="232"/>
    </row>
    <row r="6" spans="2:11" ht="17.25" customHeight="1" thickBot="1" x14ac:dyDescent="0.3"/>
    <row r="7" spans="2:11" ht="22.5" customHeight="1" thickBot="1" x14ac:dyDescent="0.3">
      <c r="C7" s="59"/>
      <c r="D7" s="187" t="s">
        <v>33</v>
      </c>
      <c r="E7" s="767" t="s">
        <v>54</v>
      </c>
      <c r="F7" s="768"/>
      <c r="G7" s="767" t="s">
        <v>196</v>
      </c>
      <c r="H7" s="768"/>
      <c r="I7" s="767" t="s">
        <v>195</v>
      </c>
      <c r="J7" s="768"/>
    </row>
    <row r="8" spans="2:11" ht="25.5" customHeight="1" thickBot="1" x14ac:dyDescent="0.3">
      <c r="B8" s="59"/>
      <c r="C8" s="186"/>
      <c r="D8" s="548" t="s">
        <v>48</v>
      </c>
      <c r="E8" s="549" t="s">
        <v>48</v>
      </c>
      <c r="F8" s="550" t="s">
        <v>169</v>
      </c>
      <c r="G8" s="549" t="s">
        <v>48</v>
      </c>
      <c r="H8" s="550" t="s">
        <v>169</v>
      </c>
      <c r="I8" s="549" t="s">
        <v>48</v>
      </c>
      <c r="J8" s="550" t="s">
        <v>111</v>
      </c>
    </row>
    <row r="9" spans="2:11" ht="20.25" customHeight="1" x14ac:dyDescent="0.25">
      <c r="B9" s="59"/>
      <c r="C9" s="543" t="s">
        <v>57</v>
      </c>
      <c r="D9" s="236">
        <v>4</v>
      </c>
      <c r="E9" s="237">
        <v>7</v>
      </c>
      <c r="F9" s="276">
        <f>E9/D9-1</f>
        <v>0.75</v>
      </c>
      <c r="G9" s="237">
        <v>3</v>
      </c>
      <c r="H9" s="276">
        <f>G9/E9-1</f>
        <v>-0.5714285714285714</v>
      </c>
      <c r="I9" s="237">
        <v>5</v>
      </c>
      <c r="J9" s="276">
        <f>I9/G9-1</f>
        <v>0.66666666666666674</v>
      </c>
    </row>
    <row r="10" spans="2:11" ht="20.25" customHeight="1" x14ac:dyDescent="0.25">
      <c r="C10" s="544" t="s">
        <v>58</v>
      </c>
      <c r="D10" s="238">
        <v>2</v>
      </c>
      <c r="E10" s="239">
        <v>6</v>
      </c>
      <c r="F10" s="277">
        <f t="shared" ref="F10:F21" si="0">E10/D10-1</f>
        <v>2</v>
      </c>
      <c r="G10" s="239">
        <v>1</v>
      </c>
      <c r="H10" s="276">
        <f t="shared" ref="H10:H14" si="1">G10/E10-1</f>
        <v>-0.83333333333333337</v>
      </c>
      <c r="I10" s="239">
        <v>8</v>
      </c>
      <c r="J10" s="276">
        <f>I10/G10-1</f>
        <v>7</v>
      </c>
    </row>
    <row r="11" spans="2:11" ht="20.25" customHeight="1" x14ac:dyDescent="0.25">
      <c r="C11" s="544" t="s">
        <v>59</v>
      </c>
      <c r="D11" s="238">
        <v>5</v>
      </c>
      <c r="E11" s="239">
        <v>3</v>
      </c>
      <c r="F11" s="277">
        <f t="shared" si="0"/>
        <v>-0.4</v>
      </c>
      <c r="G11" s="239">
        <v>7</v>
      </c>
      <c r="H11" s="276">
        <f t="shared" si="1"/>
        <v>1.3333333333333335</v>
      </c>
      <c r="I11" s="239">
        <v>0</v>
      </c>
      <c r="J11" s="277">
        <f t="shared" ref="J11:J20" si="2">IF(I11="","",I11/G11-1)</f>
        <v>-1</v>
      </c>
    </row>
    <row r="12" spans="2:11" ht="20.25" customHeight="1" x14ac:dyDescent="0.25">
      <c r="C12" s="544" t="s">
        <v>60</v>
      </c>
      <c r="D12" s="238">
        <v>6</v>
      </c>
      <c r="E12" s="239">
        <v>5</v>
      </c>
      <c r="F12" s="277">
        <f t="shared" si="0"/>
        <v>-0.16666666666666663</v>
      </c>
      <c r="G12" s="239">
        <v>7</v>
      </c>
      <c r="H12" s="276">
        <f t="shared" si="1"/>
        <v>0.39999999999999991</v>
      </c>
      <c r="I12" s="239"/>
      <c r="J12" s="277" t="str">
        <f t="shared" si="2"/>
        <v/>
      </c>
    </row>
    <row r="13" spans="2:11" ht="20.25" customHeight="1" x14ac:dyDescent="0.25">
      <c r="C13" s="544" t="s">
        <v>61</v>
      </c>
      <c r="D13" s="238">
        <v>3</v>
      </c>
      <c r="E13" s="239">
        <v>4</v>
      </c>
      <c r="F13" s="277">
        <f t="shared" si="0"/>
        <v>0.33333333333333326</v>
      </c>
      <c r="G13" s="239">
        <v>4</v>
      </c>
      <c r="H13" s="276">
        <f t="shared" si="1"/>
        <v>0</v>
      </c>
      <c r="I13" s="239"/>
      <c r="J13" s="277" t="str">
        <f t="shared" si="2"/>
        <v/>
      </c>
    </row>
    <row r="14" spans="2:11" ht="20.25" customHeight="1" x14ac:dyDescent="0.25">
      <c r="C14" s="544" t="s">
        <v>62</v>
      </c>
      <c r="D14" s="238">
        <v>9</v>
      </c>
      <c r="E14" s="239">
        <v>1</v>
      </c>
      <c r="F14" s="277">
        <f t="shared" si="0"/>
        <v>-0.88888888888888884</v>
      </c>
      <c r="G14" s="239">
        <v>6</v>
      </c>
      <c r="H14" s="276">
        <f t="shared" si="1"/>
        <v>5</v>
      </c>
      <c r="I14" s="239"/>
      <c r="J14" s="277" t="str">
        <f t="shared" si="2"/>
        <v/>
      </c>
    </row>
    <row r="15" spans="2:11" ht="20.25" customHeight="1" x14ac:dyDescent="0.25">
      <c r="C15" s="544" t="s">
        <v>63</v>
      </c>
      <c r="D15" s="238">
        <v>6</v>
      </c>
      <c r="E15" s="239">
        <v>4</v>
      </c>
      <c r="F15" s="277">
        <f t="shared" si="0"/>
        <v>-0.33333333333333337</v>
      </c>
      <c r="G15" s="239">
        <v>6</v>
      </c>
      <c r="H15" s="276">
        <f t="shared" ref="H15:H20" si="3">G15/E15-1</f>
        <v>0.5</v>
      </c>
      <c r="I15" s="239"/>
      <c r="J15" s="277" t="str">
        <f t="shared" si="2"/>
        <v/>
      </c>
    </row>
    <row r="16" spans="2:11" ht="20.25" customHeight="1" x14ac:dyDescent="0.25">
      <c r="C16" s="544" t="s">
        <v>64</v>
      </c>
      <c r="D16" s="238">
        <v>8</v>
      </c>
      <c r="E16" s="239">
        <v>2</v>
      </c>
      <c r="F16" s="277">
        <f t="shared" si="0"/>
        <v>-0.75</v>
      </c>
      <c r="G16" s="239">
        <v>1</v>
      </c>
      <c r="H16" s="276">
        <f t="shared" si="3"/>
        <v>-0.5</v>
      </c>
      <c r="I16" s="239"/>
      <c r="J16" s="277" t="str">
        <f t="shared" si="2"/>
        <v/>
      </c>
    </row>
    <row r="17" spans="2:10" ht="20.25" customHeight="1" x14ac:dyDescent="0.25">
      <c r="C17" s="544" t="s">
        <v>65</v>
      </c>
      <c r="D17" s="238">
        <v>4</v>
      </c>
      <c r="E17" s="239">
        <v>2</v>
      </c>
      <c r="F17" s="277">
        <f t="shared" si="0"/>
        <v>-0.5</v>
      </c>
      <c r="G17" s="239">
        <v>3</v>
      </c>
      <c r="H17" s="276">
        <f t="shared" si="3"/>
        <v>0.5</v>
      </c>
      <c r="I17" s="239"/>
      <c r="J17" s="277" t="str">
        <f t="shared" si="2"/>
        <v/>
      </c>
    </row>
    <row r="18" spans="2:10" ht="20.25" customHeight="1" x14ac:dyDescent="0.25">
      <c r="C18" s="544" t="s">
        <v>66</v>
      </c>
      <c r="D18" s="238">
        <v>6</v>
      </c>
      <c r="E18" s="239">
        <v>3</v>
      </c>
      <c r="F18" s="277">
        <f t="shared" si="0"/>
        <v>-0.5</v>
      </c>
      <c r="G18" s="239">
        <v>5</v>
      </c>
      <c r="H18" s="276">
        <f t="shared" si="3"/>
        <v>0.66666666666666674</v>
      </c>
      <c r="I18" s="239"/>
      <c r="J18" s="277" t="str">
        <f t="shared" si="2"/>
        <v/>
      </c>
    </row>
    <row r="19" spans="2:10" ht="20.25" customHeight="1" x14ac:dyDescent="0.25">
      <c r="C19" s="544" t="s">
        <v>67</v>
      </c>
      <c r="D19" s="238">
        <v>2</v>
      </c>
      <c r="E19" s="239">
        <v>7</v>
      </c>
      <c r="F19" s="277">
        <f t="shared" si="0"/>
        <v>2.5</v>
      </c>
      <c r="G19" s="239">
        <v>3</v>
      </c>
      <c r="H19" s="276">
        <f t="shared" si="3"/>
        <v>-0.5714285714285714</v>
      </c>
      <c r="I19" s="239"/>
      <c r="J19" s="277" t="str">
        <f t="shared" si="2"/>
        <v/>
      </c>
    </row>
    <row r="20" spans="2:10" ht="20.25" customHeight="1" thickBot="1" x14ac:dyDescent="0.3">
      <c r="C20" s="545" t="s">
        <v>68</v>
      </c>
      <c r="D20" s="240">
        <v>8</v>
      </c>
      <c r="E20" s="241">
        <v>8</v>
      </c>
      <c r="F20" s="278">
        <f t="shared" si="0"/>
        <v>0</v>
      </c>
      <c r="G20" s="241">
        <v>11</v>
      </c>
      <c r="H20" s="276">
        <f t="shared" si="3"/>
        <v>0.375</v>
      </c>
      <c r="I20" s="241"/>
      <c r="J20" s="277" t="str">
        <f t="shared" si="2"/>
        <v/>
      </c>
    </row>
    <row r="21" spans="2:10" ht="24" customHeight="1" thickBot="1" x14ac:dyDescent="0.3">
      <c r="C21" s="546" t="s">
        <v>103</v>
      </c>
      <c r="D21" s="542">
        <v>63</v>
      </c>
      <c r="E21" s="547">
        <v>52</v>
      </c>
      <c r="F21" s="279">
        <f t="shared" si="0"/>
        <v>-0.17460317460317465</v>
      </c>
      <c r="G21" s="547">
        <f>SUM(G9:G20)</f>
        <v>57</v>
      </c>
      <c r="H21" s="279">
        <f>+G21/E21-1</f>
        <v>9.6153846153846256E-2</v>
      </c>
      <c r="I21" s="547">
        <f>SUM(I9:I20)</f>
        <v>13</v>
      </c>
      <c r="J21" s="113">
        <f>I21/SUMIF(I9:I20,"&lt;&gt;"&amp;"",G9:G20)-1</f>
        <v>0.18181818181818188</v>
      </c>
    </row>
    <row r="22" spans="2:10" ht="24" customHeight="1" x14ac:dyDescent="0.25">
      <c r="C22" s="532" t="s">
        <v>42</v>
      </c>
    </row>
    <row r="23" spans="2:10" ht="18" customHeight="1" x14ac:dyDescent="0.25">
      <c r="C23" s="532" t="s">
        <v>78</v>
      </c>
    </row>
    <row r="24" spans="2:10" ht="12.75" customHeight="1" x14ac:dyDescent="0.25"/>
    <row r="25" spans="2:10" ht="15" customHeight="1" x14ac:dyDescent="0.25">
      <c r="E25" s="59"/>
      <c r="F25" s="59"/>
      <c r="G25" s="59"/>
      <c r="H25" s="59"/>
      <c r="I25" s="59"/>
      <c r="J25" s="59"/>
    </row>
    <row r="26" spans="2:10" ht="15" customHeight="1" x14ac:dyDescent="0.25">
      <c r="B26" s="60"/>
      <c r="E26" s="59"/>
      <c r="F26" s="59"/>
      <c r="G26" s="59"/>
      <c r="H26" s="59"/>
      <c r="I26" s="59"/>
      <c r="J26" s="59"/>
    </row>
    <row r="27" spans="2:10" ht="1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</row>
    <row r="28" spans="2:10" ht="15" customHeight="1" x14ac:dyDescent="0.25">
      <c r="B28" s="59"/>
      <c r="C28" s="59"/>
      <c r="D28" s="59"/>
      <c r="E28" s="59"/>
      <c r="F28" s="59"/>
      <c r="G28" s="59"/>
      <c r="H28" s="59"/>
      <c r="I28" s="59"/>
      <c r="J28" s="59"/>
    </row>
    <row r="29" spans="2:10" ht="15" customHeight="1" x14ac:dyDescent="0.25">
      <c r="B29" s="59"/>
      <c r="C29" s="59"/>
      <c r="D29" s="59"/>
      <c r="E29" s="59"/>
      <c r="F29" s="59"/>
      <c r="G29" s="59"/>
      <c r="H29" s="59"/>
      <c r="I29" s="59"/>
      <c r="J29" s="59"/>
    </row>
    <row r="30" spans="2:10" ht="15" customHeight="1" x14ac:dyDescent="0.25">
      <c r="B30" s="59"/>
      <c r="C30" s="59"/>
      <c r="D30" s="59"/>
      <c r="E30" s="59"/>
      <c r="F30" s="59"/>
      <c r="G30" s="59"/>
      <c r="H30" s="59"/>
      <c r="I30" s="59"/>
      <c r="J30" s="59"/>
    </row>
    <row r="31" spans="2:10" ht="15" customHeight="1" x14ac:dyDescent="0.25">
      <c r="B31" s="59"/>
      <c r="C31" s="59"/>
      <c r="D31" s="59"/>
      <c r="E31" s="59"/>
      <c r="F31" s="59"/>
      <c r="G31" s="59"/>
      <c r="H31" s="59"/>
      <c r="I31" s="59"/>
      <c r="J31" s="59"/>
    </row>
    <row r="32" spans="2:10" ht="15" customHeight="1" x14ac:dyDescent="0.25">
      <c r="B32" s="59"/>
      <c r="C32" s="59"/>
      <c r="D32" s="59"/>
      <c r="E32" s="59"/>
      <c r="F32" s="59"/>
      <c r="G32" s="59"/>
      <c r="H32" s="59"/>
      <c r="I32" s="59"/>
      <c r="J32" s="59"/>
    </row>
    <row r="33" spans="2:14" ht="1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</row>
    <row r="34" spans="2:14" ht="15" customHeight="1" x14ac:dyDescent="0.25">
      <c r="B34" s="59"/>
      <c r="C34" s="59"/>
      <c r="D34" s="59"/>
      <c r="E34" s="59"/>
      <c r="F34" s="59"/>
      <c r="G34" s="59"/>
      <c r="H34" s="59"/>
      <c r="I34" s="59"/>
      <c r="J34" s="59"/>
    </row>
    <row r="35" spans="2:14" ht="15" customHeight="1" x14ac:dyDescent="0.25">
      <c r="B35" s="59"/>
      <c r="C35" s="59"/>
      <c r="D35" s="59"/>
      <c r="E35" s="59"/>
      <c r="F35" s="59"/>
      <c r="G35" s="59"/>
      <c r="H35" s="59"/>
      <c r="I35" s="59"/>
      <c r="J35" s="59"/>
    </row>
    <row r="36" spans="2:14" ht="1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</row>
    <row r="37" spans="2:14" ht="15" customHeight="1" x14ac:dyDescent="0.25">
      <c r="B37" s="59"/>
      <c r="C37" s="59"/>
      <c r="D37" s="59"/>
      <c r="E37" s="59"/>
      <c r="F37" s="59"/>
      <c r="G37" s="59"/>
      <c r="H37" s="59"/>
      <c r="I37" s="59"/>
      <c r="J37" s="59"/>
    </row>
    <row r="38" spans="2:14" ht="15" customHeight="1" x14ac:dyDescent="0.25">
      <c r="B38" s="59"/>
      <c r="C38" s="59"/>
      <c r="D38" s="59"/>
      <c r="E38" s="59"/>
      <c r="F38" s="59"/>
      <c r="G38" s="59"/>
      <c r="H38" s="59"/>
      <c r="I38" s="59"/>
      <c r="J38" s="59"/>
    </row>
    <row r="39" spans="2:14" ht="15" customHeight="1" x14ac:dyDescent="0.25">
      <c r="B39" s="59"/>
      <c r="C39" s="59"/>
      <c r="D39" s="59"/>
      <c r="E39" s="59"/>
      <c r="F39" s="59"/>
      <c r="G39" s="59"/>
      <c r="H39" s="59"/>
      <c r="I39" s="59"/>
      <c r="J39" s="59"/>
    </row>
    <row r="40" spans="2:14" ht="15" customHeight="1" x14ac:dyDescent="0.25">
      <c r="B40" s="59"/>
      <c r="C40" s="59"/>
      <c r="D40" s="59"/>
      <c r="E40" s="59"/>
      <c r="F40" s="59"/>
      <c r="G40" s="59"/>
      <c r="H40" s="59"/>
      <c r="I40" s="59"/>
      <c r="J40" s="59"/>
    </row>
    <row r="41" spans="2:14" ht="15" customHeight="1" x14ac:dyDescent="0.25">
      <c r="B41" s="59"/>
      <c r="C41" s="59"/>
      <c r="D41" s="59"/>
      <c r="E41" s="59"/>
      <c r="F41" s="59"/>
      <c r="G41" s="59"/>
      <c r="H41" s="59"/>
      <c r="I41" s="59"/>
      <c r="J41" s="59"/>
    </row>
    <row r="42" spans="2:14" ht="15" customHeight="1" x14ac:dyDescent="0.25">
      <c r="B42" s="59"/>
      <c r="C42" s="59"/>
      <c r="D42" s="59"/>
      <c r="E42" s="59"/>
      <c r="F42" s="59"/>
      <c r="G42" s="59"/>
      <c r="H42" s="59"/>
      <c r="I42" s="59"/>
      <c r="J42" s="59"/>
      <c r="N42" s="657"/>
    </row>
    <row r="43" spans="2:14" ht="15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</row>
    <row r="44" spans="2:14" ht="15" customHeight="1" x14ac:dyDescent="0.25">
      <c r="B44" s="59"/>
      <c r="C44" s="59"/>
      <c r="D44" s="59"/>
      <c r="E44" s="59"/>
      <c r="F44" s="59"/>
      <c r="G44" s="59"/>
      <c r="H44" s="59"/>
      <c r="I44" s="59"/>
      <c r="J44" s="59"/>
    </row>
    <row r="45" spans="2:14" ht="15" customHeight="1" x14ac:dyDescent="0.25">
      <c r="B45" s="59"/>
      <c r="C45" s="59"/>
      <c r="D45" s="59"/>
      <c r="E45" s="59"/>
      <c r="F45" s="59"/>
      <c r="G45" s="59"/>
      <c r="H45" s="59"/>
      <c r="I45" s="59"/>
      <c r="J45" s="59"/>
    </row>
    <row r="46" spans="2:14" ht="15" customHeight="1" x14ac:dyDescent="0.25">
      <c r="B46" s="59"/>
      <c r="C46" s="59"/>
      <c r="D46" s="59"/>
      <c r="E46" s="59"/>
      <c r="F46" s="59"/>
      <c r="G46" s="59"/>
      <c r="H46" s="59"/>
      <c r="I46" s="59"/>
      <c r="J46" s="59"/>
    </row>
    <row r="47" spans="2:14" ht="15" customHeight="1" x14ac:dyDescent="0.25"/>
    <row r="48" spans="2:14" ht="20.100000000000001" customHeight="1" x14ac:dyDescent="0.25"/>
    <row r="49" spans="1:11" ht="20.100000000000001" customHeight="1" x14ac:dyDescent="0.25"/>
    <row r="50" spans="1:11" ht="15.75" customHeight="1" x14ac:dyDescent="0.25"/>
    <row r="51" spans="1:11" ht="24" customHeight="1" x14ac:dyDescent="0.25">
      <c r="A51" s="65"/>
      <c r="B51" s="766" t="s">
        <v>221</v>
      </c>
      <c r="C51" s="766"/>
      <c r="D51" s="766"/>
      <c r="E51" s="766"/>
      <c r="F51" s="766"/>
      <c r="G51" s="766"/>
      <c r="H51" s="766"/>
      <c r="I51" s="766"/>
      <c r="J51" s="766"/>
      <c r="K51" s="232"/>
    </row>
    <row r="52" spans="1:11" ht="11.25" customHeight="1" x14ac:dyDescent="0.25">
      <c r="A52" s="65"/>
      <c r="B52" s="766"/>
      <c r="C52" s="766"/>
      <c r="D52" s="766"/>
      <c r="E52" s="766"/>
      <c r="F52" s="766"/>
      <c r="G52" s="766"/>
      <c r="H52" s="766"/>
      <c r="I52" s="766"/>
      <c r="J52" s="766"/>
      <c r="K52" s="232"/>
    </row>
    <row r="53" spans="1:11" ht="9.75" customHeight="1" x14ac:dyDescent="0.25"/>
    <row r="54" spans="1:11" ht="11.25" customHeight="1" thickBot="1" x14ac:dyDescent="0.3"/>
    <row r="55" spans="1:11" ht="18" customHeight="1" thickBot="1" x14ac:dyDescent="0.3">
      <c r="C55" s="59"/>
      <c r="D55" s="442" t="s">
        <v>33</v>
      </c>
      <c r="E55" s="769" t="s">
        <v>54</v>
      </c>
      <c r="F55" s="769"/>
      <c r="G55" s="764" t="s">
        <v>196</v>
      </c>
      <c r="H55" s="765"/>
      <c r="I55" s="764" t="s">
        <v>195</v>
      </c>
      <c r="J55" s="765"/>
    </row>
    <row r="56" spans="1:11" ht="19.5" customHeight="1" thickBot="1" x14ac:dyDescent="0.3">
      <c r="B56" s="59"/>
      <c r="C56" s="186"/>
      <c r="D56" s="533" t="s">
        <v>76</v>
      </c>
      <c r="E56" s="534" t="s">
        <v>76</v>
      </c>
      <c r="F56" s="535" t="s">
        <v>169</v>
      </c>
      <c r="G56" s="536" t="s">
        <v>76</v>
      </c>
      <c r="H56" s="537" t="s">
        <v>169</v>
      </c>
      <c r="I56" s="536" t="s">
        <v>76</v>
      </c>
      <c r="J56" s="537" t="s">
        <v>50</v>
      </c>
      <c r="K56" s="233"/>
    </row>
    <row r="57" spans="1:11" ht="16.5" customHeight="1" thickBot="1" x14ac:dyDescent="0.3">
      <c r="B57" s="59"/>
      <c r="C57" s="538" t="s">
        <v>0</v>
      </c>
      <c r="D57" s="245">
        <v>4</v>
      </c>
      <c r="E57" s="246">
        <v>2</v>
      </c>
      <c r="F57" s="280">
        <f>E57/D57-1</f>
        <v>-0.5</v>
      </c>
      <c r="G57" s="249">
        <v>5</v>
      </c>
      <c r="H57" s="283">
        <f>G57/E57-1</f>
        <v>1.5</v>
      </c>
      <c r="I57" s="249">
        <v>4</v>
      </c>
      <c r="J57" s="283">
        <f>I57/G57-1</f>
        <v>-0.19999999999999996</v>
      </c>
    </row>
    <row r="58" spans="1:11" ht="16.5" customHeight="1" x14ac:dyDescent="0.25">
      <c r="C58" s="539" t="s">
        <v>1</v>
      </c>
      <c r="D58" s="238">
        <v>16</v>
      </c>
      <c r="E58" s="247">
        <v>3</v>
      </c>
      <c r="F58" s="281">
        <f t="shared" ref="F58:F69" si="4">E58/D58-1</f>
        <v>-0.8125</v>
      </c>
      <c r="G58" s="239">
        <v>5</v>
      </c>
      <c r="H58" s="277">
        <f t="shared" ref="H58:H69" si="5">G58/E58-1</f>
        <v>0.66666666666666674</v>
      </c>
      <c r="I58" s="239">
        <v>3</v>
      </c>
      <c r="J58" s="283">
        <f>I58/G58-1</f>
        <v>-0.4</v>
      </c>
    </row>
    <row r="59" spans="1:11" ht="16.5" customHeight="1" x14ac:dyDescent="0.25">
      <c r="C59" s="539" t="s">
        <v>2</v>
      </c>
      <c r="D59" s="238">
        <v>6</v>
      </c>
      <c r="E59" s="247">
        <v>2</v>
      </c>
      <c r="F59" s="281">
        <f t="shared" si="4"/>
        <v>-0.66666666666666674</v>
      </c>
      <c r="G59" s="239">
        <v>3</v>
      </c>
      <c r="H59" s="277">
        <f t="shared" si="5"/>
        <v>0.5</v>
      </c>
      <c r="I59" s="239">
        <v>4</v>
      </c>
      <c r="J59" s="277">
        <f t="shared" ref="J59:J68" si="6">IF(I59="","",I59/G59-1)</f>
        <v>0.33333333333333326</v>
      </c>
    </row>
    <row r="60" spans="1:11" ht="16.5" customHeight="1" x14ac:dyDescent="0.25">
      <c r="C60" s="539" t="s">
        <v>3</v>
      </c>
      <c r="D60" s="238">
        <v>7</v>
      </c>
      <c r="E60" s="247">
        <v>7</v>
      </c>
      <c r="F60" s="281">
        <f t="shared" si="4"/>
        <v>0</v>
      </c>
      <c r="G60" s="239">
        <v>4</v>
      </c>
      <c r="H60" s="277">
        <f t="shared" si="5"/>
        <v>-0.4285714285714286</v>
      </c>
      <c r="I60" s="239"/>
      <c r="J60" s="277" t="str">
        <f t="shared" si="6"/>
        <v/>
      </c>
    </row>
    <row r="61" spans="1:11" ht="16.5" customHeight="1" x14ac:dyDescent="0.25">
      <c r="C61" s="539" t="s">
        <v>4</v>
      </c>
      <c r="D61" s="238">
        <v>4</v>
      </c>
      <c r="E61" s="247">
        <v>11</v>
      </c>
      <c r="F61" s="281">
        <f t="shared" si="4"/>
        <v>1.75</v>
      </c>
      <c r="G61" s="239">
        <v>2</v>
      </c>
      <c r="H61" s="277">
        <f t="shared" si="5"/>
        <v>-0.81818181818181812</v>
      </c>
      <c r="I61" s="239"/>
      <c r="J61" s="277" t="str">
        <f t="shared" si="6"/>
        <v/>
      </c>
    </row>
    <row r="62" spans="1:11" ht="16.5" customHeight="1" x14ac:dyDescent="0.25">
      <c r="C62" s="539" t="s">
        <v>5</v>
      </c>
      <c r="D62" s="238">
        <v>3</v>
      </c>
      <c r="E62" s="247">
        <v>4</v>
      </c>
      <c r="F62" s="281">
        <f t="shared" si="4"/>
        <v>0.33333333333333326</v>
      </c>
      <c r="G62" s="239">
        <v>2</v>
      </c>
      <c r="H62" s="277">
        <f t="shared" si="5"/>
        <v>-0.5</v>
      </c>
      <c r="I62" s="239"/>
      <c r="J62" s="277" t="str">
        <f t="shared" si="6"/>
        <v/>
      </c>
    </row>
    <row r="63" spans="1:11" ht="16.5" customHeight="1" x14ac:dyDescent="0.25">
      <c r="C63" s="539" t="s">
        <v>6</v>
      </c>
      <c r="D63" s="238">
        <v>6</v>
      </c>
      <c r="E63" s="247">
        <v>4</v>
      </c>
      <c r="F63" s="281">
        <f t="shared" si="4"/>
        <v>-0.33333333333333337</v>
      </c>
      <c r="G63" s="239">
        <v>3</v>
      </c>
      <c r="H63" s="277">
        <f t="shared" si="5"/>
        <v>-0.25</v>
      </c>
      <c r="I63" s="239"/>
      <c r="J63" s="277" t="str">
        <f t="shared" si="6"/>
        <v/>
      </c>
    </row>
    <row r="64" spans="1:11" ht="16.5" customHeight="1" x14ac:dyDescent="0.25">
      <c r="C64" s="539" t="s">
        <v>7</v>
      </c>
      <c r="D64" s="238">
        <v>0</v>
      </c>
      <c r="E64" s="247">
        <v>8</v>
      </c>
      <c r="F64" s="281">
        <f>9/1-1</f>
        <v>8</v>
      </c>
      <c r="G64" s="239">
        <v>4</v>
      </c>
      <c r="H64" s="277">
        <f t="shared" si="5"/>
        <v>-0.5</v>
      </c>
      <c r="I64" s="239"/>
      <c r="J64" s="277" t="str">
        <f t="shared" si="6"/>
        <v/>
      </c>
    </row>
    <row r="65" spans="3:10" ht="16.5" customHeight="1" x14ac:dyDescent="0.25">
      <c r="C65" s="539" t="s">
        <v>8</v>
      </c>
      <c r="D65" s="238">
        <v>2</v>
      </c>
      <c r="E65" s="247">
        <v>3</v>
      </c>
      <c r="F65" s="281">
        <f t="shared" si="4"/>
        <v>0.5</v>
      </c>
      <c r="G65" s="239">
        <v>1</v>
      </c>
      <c r="H65" s="277">
        <f t="shared" si="5"/>
        <v>-0.66666666666666674</v>
      </c>
      <c r="I65" s="239"/>
      <c r="J65" s="277" t="str">
        <f t="shared" si="6"/>
        <v/>
      </c>
    </row>
    <row r="66" spans="3:10" ht="16.5" customHeight="1" x14ac:dyDescent="0.25">
      <c r="C66" s="539" t="s">
        <v>9</v>
      </c>
      <c r="D66" s="238">
        <v>5</v>
      </c>
      <c r="E66" s="247">
        <v>5</v>
      </c>
      <c r="F66" s="281">
        <f t="shared" si="4"/>
        <v>0</v>
      </c>
      <c r="G66" s="239">
        <v>4</v>
      </c>
      <c r="H66" s="277">
        <f t="shared" si="5"/>
        <v>-0.19999999999999996</v>
      </c>
      <c r="I66" s="239"/>
      <c r="J66" s="277" t="str">
        <f t="shared" si="6"/>
        <v/>
      </c>
    </row>
    <row r="67" spans="3:10" ht="16.5" customHeight="1" x14ac:dyDescent="0.25">
      <c r="C67" s="539" t="s">
        <v>10</v>
      </c>
      <c r="D67" s="238">
        <v>5</v>
      </c>
      <c r="E67" s="247">
        <v>6</v>
      </c>
      <c r="F67" s="281">
        <f t="shared" si="4"/>
        <v>0.19999999999999996</v>
      </c>
      <c r="G67" s="239">
        <v>9</v>
      </c>
      <c r="H67" s="277">
        <f t="shared" si="5"/>
        <v>0.5</v>
      </c>
      <c r="I67" s="239"/>
      <c r="J67" s="277" t="str">
        <f t="shared" si="6"/>
        <v/>
      </c>
    </row>
    <row r="68" spans="3:10" ht="16.5" customHeight="1" thickBot="1" x14ac:dyDescent="0.3">
      <c r="C68" s="540" t="s">
        <v>11</v>
      </c>
      <c r="D68" s="240">
        <v>1</v>
      </c>
      <c r="E68" s="248">
        <v>7</v>
      </c>
      <c r="F68" s="282">
        <f t="shared" si="4"/>
        <v>6</v>
      </c>
      <c r="G68" s="241">
        <v>4</v>
      </c>
      <c r="H68" s="278">
        <f t="shared" si="5"/>
        <v>-0.4285714285714286</v>
      </c>
      <c r="I68" s="241"/>
      <c r="J68" s="278" t="str">
        <f t="shared" si="6"/>
        <v/>
      </c>
    </row>
    <row r="69" spans="3:10" ht="17.25" customHeight="1" thickBot="1" x14ac:dyDescent="0.3">
      <c r="C69" s="541" t="s">
        <v>36</v>
      </c>
      <c r="D69" s="542">
        <v>59</v>
      </c>
      <c r="E69" s="547">
        <v>62</v>
      </c>
      <c r="F69" s="279">
        <f t="shared" si="4"/>
        <v>5.0847457627118731E-2</v>
      </c>
      <c r="G69" s="547">
        <f>SUM(G57:G68)</f>
        <v>46</v>
      </c>
      <c r="H69" s="279">
        <f t="shared" si="5"/>
        <v>-0.25806451612903225</v>
      </c>
      <c r="I69" s="547">
        <f>SUM(I57:I68)</f>
        <v>11</v>
      </c>
      <c r="J69" s="113">
        <f>I69/SUMIF(I57:I68,"&lt;&gt;"&amp;"",G57:G68)-1</f>
        <v>-0.15384615384615385</v>
      </c>
    </row>
    <row r="70" spans="3:10" ht="19.5" customHeight="1" x14ac:dyDescent="0.25">
      <c r="C70" s="532" t="s">
        <v>42</v>
      </c>
    </row>
    <row r="71" spans="3:10" ht="15" customHeight="1" x14ac:dyDescent="0.25">
      <c r="C71" s="225" t="s">
        <v>78</v>
      </c>
    </row>
    <row r="72" spans="3:10" ht="9.75" customHeight="1" x14ac:dyDescent="0.25"/>
    <row r="73" spans="3:10" ht="15" customHeight="1" x14ac:dyDescent="0.25"/>
    <row r="74" spans="3:10" ht="15" customHeight="1" x14ac:dyDescent="0.25"/>
    <row r="75" spans="3:10" ht="15" customHeight="1" x14ac:dyDescent="0.25"/>
    <row r="76" spans="3:10" ht="15" customHeight="1" x14ac:dyDescent="0.25"/>
    <row r="77" spans="3:10" ht="15" customHeight="1" x14ac:dyDescent="0.25"/>
    <row r="78" spans="3:10" ht="15" customHeight="1" x14ac:dyDescent="0.25"/>
    <row r="79" spans="3:10" ht="15" customHeight="1" x14ac:dyDescent="0.25"/>
    <row r="80" spans="3:10" ht="15" customHeight="1" x14ac:dyDescent="0.25"/>
    <row r="81" spans="5:6" ht="15" customHeight="1" x14ac:dyDescent="0.25"/>
    <row r="82" spans="5:6" ht="15" customHeight="1" x14ac:dyDescent="0.25"/>
    <row r="83" spans="5:6" ht="15" customHeight="1" x14ac:dyDescent="0.25"/>
    <row r="84" spans="5:6" ht="15" customHeight="1" x14ac:dyDescent="0.25"/>
    <row r="85" spans="5:6" ht="15" customHeight="1" x14ac:dyDescent="0.25"/>
    <row r="86" spans="5:6" ht="15" customHeight="1" x14ac:dyDescent="0.25"/>
    <row r="87" spans="5:6" ht="15" customHeight="1" x14ac:dyDescent="0.25"/>
    <row r="88" spans="5:6" ht="15" customHeight="1" x14ac:dyDescent="0.25"/>
    <row r="89" spans="5:6" ht="15" customHeight="1" x14ac:dyDescent="0.25"/>
    <row r="90" spans="5:6" ht="15" customHeight="1" x14ac:dyDescent="0.25"/>
    <row r="91" spans="5:6" ht="15" customHeight="1" x14ac:dyDescent="0.25"/>
    <row r="92" spans="5:6" ht="15" customHeight="1" x14ac:dyDescent="0.25"/>
    <row r="93" spans="5:6" ht="15" customHeight="1" x14ac:dyDescent="0.25">
      <c r="E93" t="s">
        <v>134</v>
      </c>
      <c r="F93">
        <v>0</v>
      </c>
    </row>
    <row r="94" spans="5:6" ht="15" customHeight="1" x14ac:dyDescent="0.25">
      <c r="E94" t="s">
        <v>132</v>
      </c>
      <c r="F94">
        <v>11</v>
      </c>
    </row>
    <row r="95" spans="5:6" ht="15" customHeight="1" x14ac:dyDescent="0.25"/>
    <row r="96" spans="5: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</sheetData>
  <customSheetViews>
    <customSheetView guid="{29F239DC-BC5F-44E2-A25F-EB80EC96DB25}" showGridLines="0">
      <colBreaks count="1" manualBreakCount="1">
        <brk id="11" max="43" man="1"/>
      </colBreaks>
      <pageMargins left="0.59055118110236227" right="0.39370078740157483" top="0.78740157480314965" bottom="0.74803149606299213" header="0.31496062992125984" footer="0.31496062992125984"/>
      <pageSetup paperSize="9" scale="90" fitToHeight="0" orientation="portrait" r:id="rId1"/>
    </customSheetView>
  </customSheetViews>
  <mergeCells count="8">
    <mergeCell ref="I55:J55"/>
    <mergeCell ref="B4:J5"/>
    <mergeCell ref="B51:J52"/>
    <mergeCell ref="E7:F7"/>
    <mergeCell ref="G7:H7"/>
    <mergeCell ref="I7:J7"/>
    <mergeCell ref="E55:F55"/>
    <mergeCell ref="G55:H55"/>
  </mergeCells>
  <conditionalFormatting sqref="F9:F21">
    <cfRule type="cellIs" dxfId="62" priority="26" operator="lessThan">
      <formula>0</formula>
    </cfRule>
  </conditionalFormatting>
  <conditionalFormatting sqref="H9:H21">
    <cfRule type="cellIs" dxfId="61" priority="25" operator="lessThan">
      <formula>0</formula>
    </cfRule>
  </conditionalFormatting>
  <conditionalFormatting sqref="J11:J20">
    <cfRule type="cellIs" dxfId="60" priority="24" operator="lessThan">
      <formula>0</formula>
    </cfRule>
  </conditionalFormatting>
  <conditionalFormatting sqref="F57:F69">
    <cfRule type="cellIs" dxfId="59" priority="20" operator="lessThan">
      <formula>0</formula>
    </cfRule>
  </conditionalFormatting>
  <conditionalFormatting sqref="H57:H69">
    <cfRule type="cellIs" dxfId="58" priority="17" operator="lessThan">
      <formula>0</formula>
    </cfRule>
  </conditionalFormatting>
  <conditionalFormatting sqref="J59:J68">
    <cfRule type="cellIs" dxfId="57" priority="16" operator="lessThan">
      <formula>0</formula>
    </cfRule>
  </conditionalFormatting>
  <conditionalFormatting sqref="J9:J10">
    <cfRule type="cellIs" dxfId="56" priority="14" operator="lessThan">
      <formula>0</formula>
    </cfRule>
  </conditionalFormatting>
  <conditionalFormatting sqref="J57:J58">
    <cfRule type="cellIs" dxfId="55" priority="13" operator="lessThan">
      <formula>0</formula>
    </cfRule>
  </conditionalFormatting>
  <conditionalFormatting sqref="J21">
    <cfRule type="cellIs" dxfId="54" priority="10" operator="lessThan">
      <formula>0</formula>
    </cfRule>
  </conditionalFormatting>
  <conditionalFormatting sqref="J69">
    <cfRule type="cellIs" dxfId="53" priority="9" operator="lessThan">
      <formula>0</formula>
    </cfRule>
  </conditionalFormatting>
  <pageMargins left="0.59055118110236227" right="0.39370078740157483" top="0.70866141732283472" bottom="0.6692913385826772" header="0.31496062992125984" footer="0.31496062992125984"/>
  <pageSetup paperSize="9" scale="85" fitToHeight="0" orientation="portrait" r:id="rId2"/>
  <rowBreaks count="1" manualBreakCount="1">
    <brk id="47" max="10" man="1"/>
  </rowBreaks>
  <ignoredErrors>
    <ignoredError sqref="F64" formula="1"/>
  </ignoredError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71"/>
  <sheetViews>
    <sheetView showGridLines="0" zoomScaleNormal="100" workbookViewId="0"/>
  </sheetViews>
  <sheetFormatPr baseColWidth="10" defaultRowHeight="15" x14ac:dyDescent="0.25"/>
  <cols>
    <col min="1" max="1" width="3" customWidth="1"/>
    <col min="2" max="2" width="2.28515625" customWidth="1"/>
    <col min="3" max="3" width="13.7109375" customWidth="1"/>
    <col min="4" max="5" width="12" customWidth="1"/>
    <col min="6" max="9" width="11.7109375" customWidth="1"/>
    <col min="10" max="10" width="11" customWidth="1"/>
    <col min="11" max="11" width="2.42578125" customWidth="1"/>
    <col min="12" max="12" width="2.7109375" customWidth="1"/>
    <col min="13" max="13" width="2.85546875" customWidth="1"/>
    <col min="14" max="14" width="12.85546875" customWidth="1"/>
    <col min="15" max="20" width="11.7109375" customWidth="1"/>
    <col min="21" max="21" width="11.85546875" customWidth="1"/>
    <col min="22" max="22" width="2.5703125" customWidth="1"/>
  </cols>
  <sheetData>
    <row r="1" spans="1:11" ht="20.100000000000001" customHeight="1" x14ac:dyDescent="0.25"/>
    <row r="2" spans="1:11" ht="20.100000000000001" customHeight="1" x14ac:dyDescent="0.25"/>
    <row r="3" spans="1:11" ht="24" customHeight="1" x14ac:dyDescent="0.25"/>
    <row r="4" spans="1:11" ht="24" customHeight="1" x14ac:dyDescent="0.25">
      <c r="A4" s="65"/>
      <c r="B4" s="772" t="s">
        <v>222</v>
      </c>
      <c r="C4" s="772"/>
      <c r="D4" s="772"/>
      <c r="E4" s="772"/>
      <c r="F4" s="772"/>
      <c r="G4" s="772"/>
      <c r="H4" s="772"/>
      <c r="I4" s="772"/>
      <c r="J4" s="772"/>
      <c r="K4" s="426"/>
    </row>
    <row r="5" spans="1:11" ht="20.100000000000001" customHeight="1" x14ac:dyDescent="0.25">
      <c r="A5" s="65"/>
      <c r="B5" s="772"/>
      <c r="C5" s="772"/>
      <c r="D5" s="772"/>
      <c r="E5" s="772"/>
      <c r="F5" s="772"/>
      <c r="G5" s="772"/>
      <c r="H5" s="772"/>
      <c r="I5" s="772"/>
      <c r="J5" s="772"/>
      <c r="K5" s="426"/>
    </row>
    <row r="6" spans="1:11" ht="15" customHeight="1" thickBot="1" x14ac:dyDescent="0.3"/>
    <row r="7" spans="1:11" ht="24.75" customHeight="1" thickBot="1" x14ac:dyDescent="0.3">
      <c r="C7" s="428"/>
      <c r="D7" s="429" t="s">
        <v>33</v>
      </c>
      <c r="E7" s="774" t="s">
        <v>54</v>
      </c>
      <c r="F7" s="774"/>
      <c r="G7" s="775" t="s">
        <v>196</v>
      </c>
      <c r="H7" s="776"/>
      <c r="I7" s="775" t="s">
        <v>195</v>
      </c>
      <c r="J7" s="776"/>
    </row>
    <row r="8" spans="1:11" ht="32.25" customHeight="1" thickBot="1" x14ac:dyDescent="0.3">
      <c r="B8" s="428"/>
      <c r="C8" s="430"/>
      <c r="D8" s="593" t="s">
        <v>141</v>
      </c>
      <c r="E8" s="431" t="s">
        <v>141</v>
      </c>
      <c r="F8" s="227" t="s">
        <v>169</v>
      </c>
      <c r="G8" s="431" t="s">
        <v>141</v>
      </c>
      <c r="H8" s="227" t="s">
        <v>169</v>
      </c>
      <c r="I8" s="431" t="s">
        <v>141</v>
      </c>
      <c r="J8" s="227" t="s">
        <v>50</v>
      </c>
      <c r="K8" s="233"/>
    </row>
    <row r="9" spans="1:11" ht="20.25" customHeight="1" x14ac:dyDescent="0.25">
      <c r="B9" s="428"/>
      <c r="C9" s="461" t="s">
        <v>0</v>
      </c>
      <c r="D9" s="245">
        <v>74</v>
      </c>
      <c r="E9" s="246">
        <v>57</v>
      </c>
      <c r="F9" s="433">
        <f>E9/D9-1</f>
        <v>-0.22972972972972971</v>
      </c>
      <c r="G9" s="249">
        <v>30</v>
      </c>
      <c r="H9" s="433">
        <f t="shared" ref="H9:H20" si="0">+(G9/E9-1)</f>
        <v>-0.47368421052631582</v>
      </c>
      <c r="I9" s="249">
        <v>41</v>
      </c>
      <c r="J9" s="433">
        <f t="shared" ref="J9:J10" si="1">+(I9/G9-1)</f>
        <v>0.3666666666666667</v>
      </c>
    </row>
    <row r="10" spans="1:11" ht="20.25" customHeight="1" x14ac:dyDescent="0.25">
      <c r="C10" s="462" t="s">
        <v>1</v>
      </c>
      <c r="D10" s="238">
        <v>56</v>
      </c>
      <c r="E10" s="247">
        <v>52</v>
      </c>
      <c r="F10" s="433">
        <f t="shared" ref="F10:F20" si="2">E10/D10-1</f>
        <v>-7.1428571428571397E-2</v>
      </c>
      <c r="G10" s="239">
        <v>64</v>
      </c>
      <c r="H10" s="433">
        <f t="shared" si="0"/>
        <v>0.23076923076923084</v>
      </c>
      <c r="I10" s="239">
        <v>93</v>
      </c>
      <c r="J10" s="433">
        <f t="shared" si="1"/>
        <v>0.453125</v>
      </c>
    </row>
    <row r="11" spans="1:11" ht="20.25" customHeight="1" x14ac:dyDescent="0.25">
      <c r="C11" s="462" t="s">
        <v>2</v>
      </c>
      <c r="D11" s="238">
        <v>41</v>
      </c>
      <c r="E11" s="247">
        <v>77</v>
      </c>
      <c r="F11" s="433">
        <f t="shared" si="2"/>
        <v>0.87804878048780477</v>
      </c>
      <c r="G11" s="239">
        <v>57</v>
      </c>
      <c r="H11" s="433">
        <f t="shared" si="0"/>
        <v>-0.25974025974025972</v>
      </c>
      <c r="I11" s="239">
        <v>81</v>
      </c>
      <c r="J11" s="433">
        <f t="shared" ref="J11:J20" si="3">IF(I11="","",I11/G11-1)</f>
        <v>0.42105263157894735</v>
      </c>
    </row>
    <row r="12" spans="1:11" ht="20.25" customHeight="1" x14ac:dyDescent="0.25">
      <c r="C12" s="462" t="s">
        <v>3</v>
      </c>
      <c r="D12" s="238">
        <v>64</v>
      </c>
      <c r="E12" s="247">
        <v>71</v>
      </c>
      <c r="F12" s="433">
        <f t="shared" si="2"/>
        <v>0.109375</v>
      </c>
      <c r="G12" s="239">
        <v>70</v>
      </c>
      <c r="H12" s="433">
        <f t="shared" si="0"/>
        <v>-1.4084507042253502E-2</v>
      </c>
      <c r="I12" s="239"/>
      <c r="J12" s="433" t="str">
        <f t="shared" si="3"/>
        <v/>
      </c>
    </row>
    <row r="13" spans="1:11" ht="20.25" customHeight="1" x14ac:dyDescent="0.25">
      <c r="C13" s="462" t="s">
        <v>4</v>
      </c>
      <c r="D13" s="238">
        <v>91</v>
      </c>
      <c r="E13" s="247">
        <v>68</v>
      </c>
      <c r="F13" s="433">
        <f t="shared" si="2"/>
        <v>-0.25274725274725274</v>
      </c>
      <c r="G13" s="239">
        <v>60</v>
      </c>
      <c r="H13" s="433">
        <f t="shared" si="0"/>
        <v>-0.11764705882352944</v>
      </c>
      <c r="I13" s="239"/>
      <c r="J13" s="433" t="str">
        <f t="shared" si="3"/>
        <v/>
      </c>
    </row>
    <row r="14" spans="1:11" ht="20.25" customHeight="1" x14ac:dyDescent="0.25">
      <c r="C14" s="462" t="s">
        <v>5</v>
      </c>
      <c r="D14" s="238">
        <v>85</v>
      </c>
      <c r="E14" s="247">
        <v>67</v>
      </c>
      <c r="F14" s="433">
        <f t="shared" si="2"/>
        <v>-0.21176470588235297</v>
      </c>
      <c r="G14" s="239">
        <v>42</v>
      </c>
      <c r="H14" s="433">
        <f t="shared" si="0"/>
        <v>-0.37313432835820892</v>
      </c>
      <c r="I14" s="239"/>
      <c r="J14" s="433" t="str">
        <f t="shared" si="3"/>
        <v/>
      </c>
    </row>
    <row r="15" spans="1:11" ht="20.25" customHeight="1" x14ac:dyDescent="0.25">
      <c r="C15" s="462" t="s">
        <v>6</v>
      </c>
      <c r="D15" s="238">
        <v>73</v>
      </c>
      <c r="E15" s="247">
        <v>67</v>
      </c>
      <c r="F15" s="433">
        <f t="shared" si="2"/>
        <v>-8.2191780821917804E-2</v>
      </c>
      <c r="G15" s="239">
        <v>44</v>
      </c>
      <c r="H15" s="433">
        <f t="shared" si="0"/>
        <v>-0.34328358208955223</v>
      </c>
      <c r="I15" s="239"/>
      <c r="J15" s="433" t="str">
        <f t="shared" si="3"/>
        <v/>
      </c>
    </row>
    <row r="16" spans="1:11" ht="20.25" customHeight="1" x14ac:dyDescent="0.25">
      <c r="C16" s="462" t="s">
        <v>7</v>
      </c>
      <c r="D16" s="238">
        <v>88</v>
      </c>
      <c r="E16" s="247">
        <v>53</v>
      </c>
      <c r="F16" s="433">
        <f t="shared" si="2"/>
        <v>-0.39772727272727271</v>
      </c>
      <c r="G16" s="239">
        <v>51</v>
      </c>
      <c r="H16" s="433">
        <f t="shared" si="0"/>
        <v>-3.7735849056603765E-2</v>
      </c>
      <c r="I16" s="239"/>
      <c r="J16" s="433" t="str">
        <f t="shared" si="3"/>
        <v/>
      </c>
    </row>
    <row r="17" spans="3:10" ht="20.25" customHeight="1" x14ac:dyDescent="0.25">
      <c r="C17" s="462" t="s">
        <v>8</v>
      </c>
      <c r="D17" s="238">
        <v>57</v>
      </c>
      <c r="E17" s="247">
        <v>32</v>
      </c>
      <c r="F17" s="433">
        <f t="shared" si="2"/>
        <v>-0.43859649122807021</v>
      </c>
      <c r="G17" s="239">
        <v>34</v>
      </c>
      <c r="H17" s="433">
        <f t="shared" si="0"/>
        <v>6.25E-2</v>
      </c>
      <c r="I17" s="239"/>
      <c r="J17" s="433" t="str">
        <f t="shared" si="3"/>
        <v/>
      </c>
    </row>
    <row r="18" spans="3:10" ht="20.25" customHeight="1" x14ac:dyDescent="0.25">
      <c r="C18" s="462" t="s">
        <v>9</v>
      </c>
      <c r="D18" s="238">
        <v>67</v>
      </c>
      <c r="E18" s="247">
        <v>51</v>
      </c>
      <c r="F18" s="433">
        <f t="shared" si="2"/>
        <v>-0.23880597014925375</v>
      </c>
      <c r="G18" s="239">
        <v>63</v>
      </c>
      <c r="H18" s="433">
        <f t="shared" si="0"/>
        <v>0.23529411764705888</v>
      </c>
      <c r="I18" s="239"/>
      <c r="J18" s="433" t="str">
        <f t="shared" si="3"/>
        <v/>
      </c>
    </row>
    <row r="19" spans="3:10" ht="20.25" customHeight="1" thickBot="1" x14ac:dyDescent="0.3">
      <c r="C19" s="462" t="s">
        <v>10</v>
      </c>
      <c r="D19" s="238">
        <v>74</v>
      </c>
      <c r="E19" s="247">
        <v>53</v>
      </c>
      <c r="F19" s="434">
        <f t="shared" si="2"/>
        <v>-0.28378378378378377</v>
      </c>
      <c r="G19" s="239">
        <v>52</v>
      </c>
      <c r="H19" s="434">
        <f t="shared" si="0"/>
        <v>-1.8867924528301883E-2</v>
      </c>
      <c r="I19" s="239"/>
      <c r="J19" s="433" t="str">
        <f t="shared" si="3"/>
        <v/>
      </c>
    </row>
    <row r="20" spans="3:10" ht="20.25" customHeight="1" thickBot="1" x14ac:dyDescent="0.3">
      <c r="C20" s="463" t="s">
        <v>11</v>
      </c>
      <c r="D20" s="240">
        <v>76</v>
      </c>
      <c r="E20" s="248">
        <v>47</v>
      </c>
      <c r="F20" s="432">
        <f t="shared" si="2"/>
        <v>-0.38157894736842102</v>
      </c>
      <c r="G20" s="241">
        <v>93</v>
      </c>
      <c r="H20" s="432">
        <f t="shared" si="0"/>
        <v>0.97872340425531923</v>
      </c>
      <c r="I20" s="241"/>
      <c r="J20" s="434" t="str">
        <f t="shared" si="3"/>
        <v/>
      </c>
    </row>
    <row r="21" spans="3:10" ht="27" customHeight="1" thickBot="1" x14ac:dyDescent="0.3">
      <c r="C21" s="460" t="s">
        <v>36</v>
      </c>
      <c r="D21" s="242">
        <v>846</v>
      </c>
      <c r="E21" s="243">
        <v>695</v>
      </c>
      <c r="F21" s="113">
        <f t="shared" ref="F21" si="4">E21/D21-1</f>
        <v>-0.17848699763593379</v>
      </c>
      <c r="G21" s="243">
        <f>SUM(G9:G20)</f>
        <v>660</v>
      </c>
      <c r="H21" s="113">
        <f t="shared" ref="H21" si="5">G21/E21-1</f>
        <v>-5.0359712230215847E-2</v>
      </c>
      <c r="I21" s="243">
        <f>SUM(I9:I20)</f>
        <v>215</v>
      </c>
      <c r="J21" s="113">
        <f>I21/SUMIF(I9:I20,"&lt;&gt;"&amp;"",G9:G20)-1</f>
        <v>0.42384105960264895</v>
      </c>
    </row>
    <row r="22" spans="3:10" ht="21.75" customHeight="1" x14ac:dyDescent="0.25">
      <c r="C22" s="532" t="s">
        <v>42</v>
      </c>
    </row>
    <row r="23" spans="3:10" ht="21" customHeight="1" x14ac:dyDescent="0.25">
      <c r="C23" s="532" t="s">
        <v>78</v>
      </c>
    </row>
    <row r="24" spans="3:10" ht="15" customHeight="1" x14ac:dyDescent="0.25"/>
    <row r="25" spans="3:10" ht="15" customHeight="1" x14ac:dyDescent="0.25"/>
    <row r="26" spans="3:10" ht="15" customHeight="1" x14ac:dyDescent="0.25"/>
    <row r="27" spans="3:10" ht="15" customHeight="1" x14ac:dyDescent="0.25"/>
    <row r="28" spans="3:10" ht="15" customHeight="1" x14ac:dyDescent="0.25"/>
    <row r="29" spans="3:10" ht="15" customHeight="1" x14ac:dyDescent="0.25"/>
    <row r="30" spans="3:10" ht="15" customHeight="1" x14ac:dyDescent="0.25"/>
    <row r="31" spans="3:10" ht="15" customHeight="1" x14ac:dyDescent="0.25"/>
    <row r="32" spans="3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52" spans="3:10" x14ac:dyDescent="0.25">
      <c r="C52" s="773" t="s">
        <v>223</v>
      </c>
      <c r="D52" s="773"/>
      <c r="E52" s="773"/>
      <c r="F52" s="773"/>
      <c r="G52" s="773"/>
      <c r="H52" s="773"/>
      <c r="I52" s="773"/>
      <c r="J52" s="773"/>
    </row>
    <row r="53" spans="3:10" ht="20.25" customHeight="1" x14ac:dyDescent="0.25">
      <c r="C53" s="773"/>
      <c r="D53" s="773"/>
      <c r="E53" s="773"/>
      <c r="F53" s="773"/>
      <c r="G53" s="773"/>
      <c r="H53" s="773"/>
      <c r="I53" s="773"/>
      <c r="J53" s="773"/>
    </row>
    <row r="54" spans="3:10" ht="16.5" thickBot="1" x14ac:dyDescent="0.3">
      <c r="C54" s="427"/>
      <c r="D54" s="427"/>
      <c r="E54" s="427"/>
      <c r="F54" s="427"/>
      <c r="G54" s="427"/>
      <c r="H54" s="427"/>
      <c r="I54" s="427"/>
      <c r="J54" s="427"/>
    </row>
    <row r="55" spans="3:10" ht="24" customHeight="1" thickBot="1" x14ac:dyDescent="0.3">
      <c r="D55" s="454" t="s">
        <v>33</v>
      </c>
      <c r="E55" s="770" t="s">
        <v>54</v>
      </c>
      <c r="F55" s="771"/>
      <c r="G55" s="770" t="s">
        <v>196</v>
      </c>
      <c r="H55" s="771"/>
      <c r="I55" s="770" t="s">
        <v>195</v>
      </c>
      <c r="J55" s="771"/>
    </row>
    <row r="56" spans="3:10" ht="31.5" customHeight="1" thickBot="1" x14ac:dyDescent="0.3">
      <c r="D56" s="527" t="s">
        <v>183</v>
      </c>
      <c r="E56" s="521" t="s">
        <v>183</v>
      </c>
      <c r="F56" s="592" t="s">
        <v>169</v>
      </c>
      <c r="G56" s="521" t="s">
        <v>183</v>
      </c>
      <c r="H56" s="592" t="s">
        <v>169</v>
      </c>
      <c r="I56" s="521" t="s">
        <v>183</v>
      </c>
      <c r="J56" s="592" t="s">
        <v>50</v>
      </c>
    </row>
    <row r="57" spans="3:10" ht="20.25" customHeight="1" x14ac:dyDescent="0.25">
      <c r="C57" s="456" t="s">
        <v>57</v>
      </c>
      <c r="D57" s="448">
        <v>72</v>
      </c>
      <c r="E57" s="340">
        <v>53</v>
      </c>
      <c r="F57" s="451">
        <f t="shared" ref="F57:F69" si="6">+(E57/D57-1)</f>
        <v>-0.26388888888888884</v>
      </c>
      <c r="G57" s="340">
        <v>53</v>
      </c>
      <c r="H57" s="312">
        <f t="shared" ref="H57:J69" si="7">+(G57/E57-1)</f>
        <v>0</v>
      </c>
      <c r="I57" s="340">
        <v>50</v>
      </c>
      <c r="J57" s="312">
        <f t="shared" si="7"/>
        <v>-5.6603773584905648E-2</v>
      </c>
    </row>
    <row r="58" spans="3:10" ht="20.25" customHeight="1" x14ac:dyDescent="0.25">
      <c r="C58" s="457" t="s">
        <v>58</v>
      </c>
      <c r="D58" s="449">
        <v>85</v>
      </c>
      <c r="E58" s="311">
        <v>64</v>
      </c>
      <c r="F58" s="452">
        <f t="shared" si="6"/>
        <v>-0.24705882352941178</v>
      </c>
      <c r="G58" s="311">
        <v>51</v>
      </c>
      <c r="H58" s="313">
        <f t="shared" si="7"/>
        <v>-0.203125</v>
      </c>
      <c r="I58" s="311">
        <v>80</v>
      </c>
      <c r="J58" s="312">
        <f t="shared" si="7"/>
        <v>0.56862745098039214</v>
      </c>
    </row>
    <row r="59" spans="3:10" ht="20.25" customHeight="1" x14ac:dyDescent="0.25">
      <c r="C59" s="457" t="s">
        <v>59</v>
      </c>
      <c r="D59" s="449">
        <v>89</v>
      </c>
      <c r="E59" s="311">
        <v>90</v>
      </c>
      <c r="F59" s="452">
        <f t="shared" si="6"/>
        <v>1.1235955056179803E-2</v>
      </c>
      <c r="G59" s="311">
        <v>42</v>
      </c>
      <c r="H59" s="313">
        <f t="shared" si="7"/>
        <v>-0.53333333333333333</v>
      </c>
      <c r="I59" s="311">
        <v>65</v>
      </c>
      <c r="J59" s="313">
        <f t="shared" ref="J59:J66" si="8">IF(I59="","",I59/G59-1)</f>
        <v>0.54761904761904767</v>
      </c>
    </row>
    <row r="60" spans="3:10" ht="20.25" customHeight="1" x14ac:dyDescent="0.25">
      <c r="C60" s="457" t="s">
        <v>60</v>
      </c>
      <c r="D60" s="449">
        <v>48</v>
      </c>
      <c r="E60" s="311">
        <v>51</v>
      </c>
      <c r="F60" s="452">
        <f t="shared" si="6"/>
        <v>6.25E-2</v>
      </c>
      <c r="G60" s="311">
        <v>70</v>
      </c>
      <c r="H60" s="313">
        <f t="shared" si="7"/>
        <v>0.37254901960784315</v>
      </c>
      <c r="I60" s="311"/>
      <c r="J60" s="313" t="str">
        <f t="shared" si="8"/>
        <v/>
      </c>
    </row>
    <row r="61" spans="3:10" ht="20.25" customHeight="1" x14ac:dyDescent="0.25">
      <c r="C61" s="457" t="s">
        <v>61</v>
      </c>
      <c r="D61" s="449">
        <v>68</v>
      </c>
      <c r="E61" s="311">
        <v>52</v>
      </c>
      <c r="F61" s="451">
        <f t="shared" si="6"/>
        <v>-0.23529411764705888</v>
      </c>
      <c r="G61" s="311">
        <v>57</v>
      </c>
      <c r="H61" s="312">
        <f t="shared" si="7"/>
        <v>9.6153846153846256E-2</v>
      </c>
      <c r="I61" s="311"/>
      <c r="J61" s="313" t="str">
        <f t="shared" si="8"/>
        <v/>
      </c>
    </row>
    <row r="62" spans="3:10" ht="20.25" customHeight="1" x14ac:dyDescent="0.25">
      <c r="C62" s="457" t="s">
        <v>62</v>
      </c>
      <c r="D62" s="449">
        <v>59</v>
      </c>
      <c r="E62" s="311">
        <v>72</v>
      </c>
      <c r="F62" s="452">
        <f t="shared" si="6"/>
        <v>0.22033898305084754</v>
      </c>
      <c r="G62" s="311">
        <v>50</v>
      </c>
      <c r="H62" s="313">
        <f t="shared" si="7"/>
        <v>-0.30555555555555558</v>
      </c>
      <c r="I62" s="311"/>
      <c r="J62" s="313" t="str">
        <f t="shared" si="8"/>
        <v/>
      </c>
    </row>
    <row r="63" spans="3:10" ht="20.25" customHeight="1" x14ac:dyDescent="0.25">
      <c r="C63" s="457" t="s">
        <v>63</v>
      </c>
      <c r="D63" s="449">
        <v>90</v>
      </c>
      <c r="E63" s="311">
        <v>81</v>
      </c>
      <c r="F63" s="452">
        <f t="shared" si="6"/>
        <v>-9.9999999999999978E-2</v>
      </c>
      <c r="G63" s="311">
        <v>58</v>
      </c>
      <c r="H63" s="313">
        <f t="shared" si="7"/>
        <v>-0.28395061728395066</v>
      </c>
      <c r="I63" s="311"/>
      <c r="J63" s="313" t="str">
        <f t="shared" si="8"/>
        <v/>
      </c>
    </row>
    <row r="64" spans="3:10" ht="20.25" customHeight="1" x14ac:dyDescent="0.25">
      <c r="C64" s="457" t="s">
        <v>64</v>
      </c>
      <c r="D64" s="449">
        <v>58</v>
      </c>
      <c r="E64" s="311">
        <v>46</v>
      </c>
      <c r="F64" s="452">
        <f t="shared" si="6"/>
        <v>-0.2068965517241379</v>
      </c>
      <c r="G64" s="311">
        <v>45</v>
      </c>
      <c r="H64" s="313">
        <f t="shared" si="7"/>
        <v>-2.1739130434782594E-2</v>
      </c>
      <c r="I64" s="311"/>
      <c r="J64" s="313" t="str">
        <f t="shared" si="8"/>
        <v/>
      </c>
    </row>
    <row r="65" spans="3:10" ht="20.25" customHeight="1" x14ac:dyDescent="0.25">
      <c r="C65" s="457" t="s">
        <v>65</v>
      </c>
      <c r="D65" s="449">
        <v>82</v>
      </c>
      <c r="E65" s="311">
        <v>61</v>
      </c>
      <c r="F65" s="451">
        <f t="shared" si="6"/>
        <v>-0.25609756097560976</v>
      </c>
      <c r="G65" s="311">
        <v>48</v>
      </c>
      <c r="H65" s="312">
        <f t="shared" si="7"/>
        <v>-0.21311475409836067</v>
      </c>
      <c r="I65" s="311"/>
      <c r="J65" s="313" t="str">
        <f t="shared" si="8"/>
        <v/>
      </c>
    </row>
    <row r="66" spans="3:10" ht="20.25" customHeight="1" x14ac:dyDescent="0.25">
      <c r="C66" s="457" t="s">
        <v>66</v>
      </c>
      <c r="D66" s="449">
        <v>80</v>
      </c>
      <c r="E66" s="311">
        <v>68</v>
      </c>
      <c r="F66" s="452">
        <f t="shared" si="6"/>
        <v>-0.15000000000000002</v>
      </c>
      <c r="G66" s="311">
        <v>59</v>
      </c>
      <c r="H66" s="313">
        <f t="shared" si="7"/>
        <v>-0.13235294117647056</v>
      </c>
      <c r="I66" s="311"/>
      <c r="J66" s="313" t="str">
        <f t="shared" si="8"/>
        <v/>
      </c>
    </row>
    <row r="67" spans="3:10" ht="20.25" customHeight="1" x14ac:dyDescent="0.25">
      <c r="C67" s="457" t="s">
        <v>67</v>
      </c>
      <c r="D67" s="449">
        <v>85</v>
      </c>
      <c r="E67" s="311">
        <v>45</v>
      </c>
      <c r="F67" s="452">
        <f t="shared" si="6"/>
        <v>-0.47058823529411764</v>
      </c>
      <c r="G67" s="311">
        <v>49</v>
      </c>
      <c r="H67" s="313">
        <f t="shared" si="7"/>
        <v>8.8888888888888795E-2</v>
      </c>
      <c r="I67" s="311"/>
      <c r="J67" s="313" t="str">
        <f>IF(I67="","",I67/G67-1)</f>
        <v/>
      </c>
    </row>
    <row r="68" spans="3:10" ht="20.25" customHeight="1" thickBot="1" x14ac:dyDescent="0.3">
      <c r="C68" s="464" t="s">
        <v>68</v>
      </c>
      <c r="D68" s="450">
        <v>71</v>
      </c>
      <c r="E68" s="314">
        <v>44</v>
      </c>
      <c r="F68" s="453">
        <f t="shared" si="6"/>
        <v>-0.38028169014084512</v>
      </c>
      <c r="G68" s="314">
        <v>53</v>
      </c>
      <c r="H68" s="315">
        <f t="shared" si="7"/>
        <v>0.20454545454545459</v>
      </c>
      <c r="I68" s="314"/>
      <c r="J68" s="315" t="str">
        <f>IF(I68="","",I68/G68-1)</f>
        <v/>
      </c>
    </row>
    <row r="69" spans="3:10" ht="24" customHeight="1" thickBot="1" x14ac:dyDescent="0.3">
      <c r="C69" s="459" t="s">
        <v>103</v>
      </c>
      <c r="D69" s="465">
        <v>887</v>
      </c>
      <c r="E69" s="445">
        <v>727</v>
      </c>
      <c r="F69" s="331">
        <f t="shared" si="6"/>
        <v>-0.18038331454340473</v>
      </c>
      <c r="G69" s="445">
        <f>SUM(G57:G68)</f>
        <v>635</v>
      </c>
      <c r="H69" s="316">
        <f t="shared" si="7"/>
        <v>-0.12654745529573586</v>
      </c>
      <c r="I69" s="445">
        <f>SUM(I57:I68)</f>
        <v>195</v>
      </c>
      <c r="J69" s="446">
        <f>I69/SUMIF(I57:I68,"&lt;&gt;"&amp;"",G57:G68)-1</f>
        <v>0.33561643835616439</v>
      </c>
    </row>
    <row r="70" spans="3:10" ht="24" customHeight="1" x14ac:dyDescent="0.25">
      <c r="C70" s="42" t="s">
        <v>41</v>
      </c>
    </row>
    <row r="71" spans="3:10" ht="19.5" customHeight="1" x14ac:dyDescent="0.25">
      <c r="C71" s="466" t="s">
        <v>125</v>
      </c>
    </row>
  </sheetData>
  <mergeCells count="8">
    <mergeCell ref="E55:F55"/>
    <mergeCell ref="G55:H55"/>
    <mergeCell ref="I55:J55"/>
    <mergeCell ref="B4:J5"/>
    <mergeCell ref="C52:J53"/>
    <mergeCell ref="E7:F7"/>
    <mergeCell ref="G7:H7"/>
    <mergeCell ref="I7:J7"/>
  </mergeCells>
  <conditionalFormatting sqref="H20">
    <cfRule type="cellIs" dxfId="52" priority="15" operator="lessThan">
      <formula>0</formula>
    </cfRule>
  </conditionalFormatting>
  <conditionalFormatting sqref="J18:J20 J9:J15">
    <cfRule type="cellIs" dxfId="51" priority="14" operator="lessThan">
      <formula>0</formula>
    </cfRule>
  </conditionalFormatting>
  <conditionalFormatting sqref="J21">
    <cfRule type="cellIs" dxfId="50" priority="13" operator="lessThan">
      <formula>0</formula>
    </cfRule>
  </conditionalFormatting>
  <conditionalFormatting sqref="H21">
    <cfRule type="cellIs" dxfId="49" priority="12" operator="lessThan">
      <formula>0</formula>
    </cfRule>
  </conditionalFormatting>
  <conditionalFormatting sqref="F21">
    <cfRule type="cellIs" dxfId="48" priority="11" operator="lessThan">
      <formula>0</formula>
    </cfRule>
  </conditionalFormatting>
  <conditionalFormatting sqref="F57:F69">
    <cfRule type="cellIs" dxfId="47" priority="10" operator="lessThan">
      <formula>0</formula>
    </cfRule>
  </conditionalFormatting>
  <conditionalFormatting sqref="H57:H69">
    <cfRule type="cellIs" dxfId="46" priority="9" operator="lessThan">
      <formula>0</formula>
    </cfRule>
  </conditionalFormatting>
  <conditionalFormatting sqref="J57:J68">
    <cfRule type="cellIs" dxfId="45" priority="8" operator="lessThan">
      <formula>0</formula>
    </cfRule>
  </conditionalFormatting>
  <conditionalFormatting sqref="J69">
    <cfRule type="cellIs" dxfId="44" priority="7" operator="lessThan">
      <formula>0</formula>
    </cfRule>
  </conditionalFormatting>
  <conditionalFormatting sqref="J16:J17">
    <cfRule type="cellIs" dxfId="43" priority="6" operator="lessThan">
      <formula>0</formula>
    </cfRule>
  </conditionalFormatting>
  <conditionalFormatting sqref="H9:H14 H17:H19">
    <cfRule type="cellIs" dxfId="42" priority="5" operator="lessThan">
      <formula>0</formula>
    </cfRule>
  </conditionalFormatting>
  <conditionalFormatting sqref="H15:H16">
    <cfRule type="cellIs" dxfId="41" priority="4" operator="lessThan">
      <formula>0</formula>
    </cfRule>
  </conditionalFormatting>
  <conditionalFormatting sqref="F20">
    <cfRule type="cellIs" dxfId="40" priority="3" operator="lessThan">
      <formula>0</formula>
    </cfRule>
  </conditionalFormatting>
  <conditionalFormatting sqref="F9:F14 F17:F19">
    <cfRule type="cellIs" dxfId="39" priority="2" operator="lessThan">
      <formula>0</formula>
    </cfRule>
  </conditionalFormatting>
  <conditionalFormatting sqref="F15:F16">
    <cfRule type="cellIs" dxfId="38" priority="1" operator="lessThan">
      <formula>0</formula>
    </cfRule>
  </conditionalFormatting>
  <pageMargins left="0.59055118110236227" right="0.39370078740157483" top="0.78740157480314965" bottom="0.74803149606299213" header="0.31496062992125984" footer="0.31496062992125984"/>
  <pageSetup paperSize="9" scale="88" fitToHeight="0" orientation="portrait" r:id="rId1"/>
  <rowBreaks count="1" manualBreakCount="1">
    <brk id="47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71"/>
  <sheetViews>
    <sheetView showGridLines="0" zoomScaleNormal="100" workbookViewId="0">
      <selection activeCell="H21" sqref="H21:I21"/>
    </sheetView>
  </sheetViews>
  <sheetFormatPr baseColWidth="10" defaultRowHeight="15" x14ac:dyDescent="0.25"/>
  <cols>
    <col min="1" max="1" width="3.28515625" customWidth="1"/>
    <col min="2" max="2" width="13.42578125" customWidth="1"/>
    <col min="3" max="3" width="13.28515625" customWidth="1"/>
    <col min="4" max="4" width="12.42578125" customWidth="1"/>
    <col min="5" max="5" width="12.140625" customWidth="1"/>
    <col min="6" max="6" width="12.5703125" customWidth="1"/>
    <col min="7" max="7" width="12.42578125" customWidth="1"/>
    <col min="8" max="8" width="12.7109375" customWidth="1"/>
    <col min="9" max="9" width="12.5703125" customWidth="1"/>
    <col min="10" max="10" width="2.28515625" customWidth="1"/>
    <col min="11" max="11" width="7.7109375" customWidth="1"/>
    <col min="12" max="12" width="12.28515625" customWidth="1"/>
    <col min="13" max="13" width="12.42578125" customWidth="1"/>
    <col min="14" max="14" width="13.140625" customWidth="1"/>
    <col min="15" max="15" width="9.140625" customWidth="1"/>
    <col min="17" max="17" width="9" customWidth="1"/>
    <col min="19" max="19" width="9" customWidth="1"/>
  </cols>
  <sheetData>
    <row r="1" spans="1:19" ht="20.100000000000001" customHeight="1" x14ac:dyDescent="0.25"/>
    <row r="2" spans="1:19" ht="20.100000000000001" customHeight="1" x14ac:dyDescent="0.25">
      <c r="F2" s="36"/>
    </row>
    <row r="3" spans="1:19" ht="26.25" customHeight="1" x14ac:dyDescent="0.25"/>
    <row r="4" spans="1:19" ht="20.100000000000001" customHeight="1" x14ac:dyDescent="0.25">
      <c r="A4" s="65"/>
      <c r="B4" s="777" t="s">
        <v>224</v>
      </c>
      <c r="C4" s="777"/>
      <c r="D4" s="777"/>
      <c r="E4" s="777"/>
      <c r="F4" s="777"/>
      <c r="G4" s="777"/>
      <c r="H4" s="777"/>
      <c r="I4" s="777"/>
      <c r="J4" s="419"/>
    </row>
    <row r="5" spans="1:19" ht="28.5" customHeight="1" x14ac:dyDescent="0.25">
      <c r="A5" s="419"/>
      <c r="B5" s="777"/>
      <c r="C5" s="777"/>
      <c r="D5" s="777"/>
      <c r="E5" s="777"/>
      <c r="F5" s="777"/>
      <c r="G5" s="777"/>
      <c r="H5" s="777"/>
      <c r="I5" s="777"/>
      <c r="J5" s="419"/>
    </row>
    <row r="6" spans="1:19" ht="26.25" customHeight="1" thickBot="1" x14ac:dyDescent="0.3">
      <c r="L6" s="341"/>
      <c r="M6" s="420"/>
      <c r="N6" s="420"/>
      <c r="O6" s="420"/>
      <c r="P6" s="420"/>
      <c r="Q6" s="420"/>
      <c r="R6" s="420"/>
      <c r="S6" s="420"/>
    </row>
    <row r="7" spans="1:19" ht="24.75" customHeight="1" thickBot="1" x14ac:dyDescent="0.3">
      <c r="B7" s="55"/>
      <c r="C7" s="421" t="s">
        <v>33</v>
      </c>
      <c r="D7" s="779">
        <v>2023</v>
      </c>
      <c r="E7" s="780"/>
      <c r="F7" s="779">
        <v>2024</v>
      </c>
      <c r="G7" s="780"/>
      <c r="H7" s="779" t="s">
        <v>195</v>
      </c>
      <c r="I7" s="780"/>
    </row>
    <row r="8" spans="1:19" ht="28.5" customHeight="1" thickBot="1" x14ac:dyDescent="0.3">
      <c r="B8" s="423"/>
      <c r="C8" s="424" t="s">
        <v>140</v>
      </c>
      <c r="D8" s="425" t="s">
        <v>140</v>
      </c>
      <c r="E8" s="227" t="s">
        <v>169</v>
      </c>
      <c r="F8" s="425" t="s">
        <v>140</v>
      </c>
      <c r="G8" s="227" t="s">
        <v>169</v>
      </c>
      <c r="H8" s="425" t="s">
        <v>140</v>
      </c>
      <c r="I8" s="227" t="s">
        <v>50</v>
      </c>
    </row>
    <row r="9" spans="1:19" ht="20.25" customHeight="1" x14ac:dyDescent="0.25">
      <c r="B9" s="456" t="s">
        <v>0</v>
      </c>
      <c r="C9" s="236">
        <v>17</v>
      </c>
      <c r="D9" s="237">
        <v>19</v>
      </c>
      <c r="E9" s="111">
        <f>D9/C9-1</f>
        <v>0.11764705882352944</v>
      </c>
      <c r="F9" s="237">
        <v>29</v>
      </c>
      <c r="G9" s="111">
        <f>F9/D9-1</f>
        <v>0.52631578947368429</v>
      </c>
      <c r="H9" s="237">
        <v>25</v>
      </c>
      <c r="I9" s="111">
        <f>H9/F9-1</f>
        <v>-0.13793103448275867</v>
      </c>
    </row>
    <row r="10" spans="1:19" ht="20.25" customHeight="1" x14ac:dyDescent="0.25">
      <c r="B10" s="457" t="s">
        <v>1</v>
      </c>
      <c r="C10" s="238">
        <v>30</v>
      </c>
      <c r="D10" s="239">
        <v>24</v>
      </c>
      <c r="E10" s="139">
        <f t="shared" ref="E10:E21" si="0">D10/C10-1</f>
        <v>-0.19999999999999996</v>
      </c>
      <c r="F10" s="239">
        <v>39</v>
      </c>
      <c r="G10" s="139">
        <f t="shared" ref="G10:G21" si="1">F10/D10-1</f>
        <v>0.625</v>
      </c>
      <c r="H10" s="239">
        <v>30</v>
      </c>
      <c r="I10" s="111">
        <f>H10/F10-1</f>
        <v>-0.23076923076923073</v>
      </c>
    </row>
    <row r="11" spans="1:19" ht="20.25" customHeight="1" x14ac:dyDescent="0.25">
      <c r="B11" s="457" t="s">
        <v>2</v>
      </c>
      <c r="C11" s="238">
        <v>52</v>
      </c>
      <c r="D11" s="239">
        <v>46</v>
      </c>
      <c r="E11" s="139">
        <f t="shared" si="0"/>
        <v>-0.11538461538461542</v>
      </c>
      <c r="F11" s="239">
        <v>47</v>
      </c>
      <c r="G11" s="139">
        <f t="shared" si="1"/>
        <v>2.1739130434782705E-2</v>
      </c>
      <c r="H11" s="239">
        <v>49</v>
      </c>
      <c r="I11" s="139">
        <f t="shared" ref="I11:I18" si="2">IF(H11="","",H11/F11-1)</f>
        <v>4.2553191489361764E-2</v>
      </c>
    </row>
    <row r="12" spans="1:19" ht="20.25" customHeight="1" x14ac:dyDescent="0.25">
      <c r="B12" s="457" t="s">
        <v>3</v>
      </c>
      <c r="C12" s="238">
        <v>35</v>
      </c>
      <c r="D12" s="239">
        <v>43</v>
      </c>
      <c r="E12" s="139">
        <f t="shared" si="0"/>
        <v>0.22857142857142865</v>
      </c>
      <c r="F12" s="239">
        <v>45</v>
      </c>
      <c r="G12" s="139">
        <f t="shared" si="1"/>
        <v>4.6511627906976827E-2</v>
      </c>
      <c r="H12" s="239"/>
      <c r="I12" s="139" t="str">
        <f t="shared" si="2"/>
        <v/>
      </c>
    </row>
    <row r="13" spans="1:19" ht="20.25" customHeight="1" x14ac:dyDescent="0.25">
      <c r="B13" s="457" t="s">
        <v>4</v>
      </c>
      <c r="C13" s="238">
        <v>37</v>
      </c>
      <c r="D13" s="239">
        <v>45</v>
      </c>
      <c r="E13" s="139">
        <f t="shared" si="0"/>
        <v>0.21621621621621623</v>
      </c>
      <c r="F13" s="239">
        <v>34</v>
      </c>
      <c r="G13" s="139">
        <f t="shared" si="1"/>
        <v>-0.24444444444444446</v>
      </c>
      <c r="H13" s="239"/>
      <c r="I13" s="139" t="str">
        <f t="shared" si="2"/>
        <v/>
      </c>
    </row>
    <row r="14" spans="1:19" ht="20.25" customHeight="1" x14ac:dyDescent="0.25">
      <c r="B14" s="457" t="s">
        <v>5</v>
      </c>
      <c r="C14" s="238">
        <v>41</v>
      </c>
      <c r="D14" s="239">
        <v>34</v>
      </c>
      <c r="E14" s="139">
        <f t="shared" si="0"/>
        <v>-0.17073170731707321</v>
      </c>
      <c r="F14" s="239">
        <v>24</v>
      </c>
      <c r="G14" s="139">
        <f t="shared" si="1"/>
        <v>-0.29411764705882348</v>
      </c>
      <c r="H14" s="239"/>
      <c r="I14" s="139" t="str">
        <f t="shared" si="2"/>
        <v/>
      </c>
    </row>
    <row r="15" spans="1:19" ht="20.25" customHeight="1" x14ac:dyDescent="0.25">
      <c r="B15" s="457" t="s">
        <v>6</v>
      </c>
      <c r="C15" s="238">
        <v>37</v>
      </c>
      <c r="D15" s="239">
        <v>43</v>
      </c>
      <c r="E15" s="139">
        <f t="shared" si="0"/>
        <v>0.16216216216216206</v>
      </c>
      <c r="F15" s="239">
        <v>34</v>
      </c>
      <c r="G15" s="139">
        <f t="shared" si="1"/>
        <v>-0.20930232558139539</v>
      </c>
      <c r="H15" s="239"/>
      <c r="I15" s="139" t="str">
        <f t="shared" si="2"/>
        <v/>
      </c>
    </row>
    <row r="16" spans="1:19" ht="20.25" customHeight="1" x14ac:dyDescent="0.25">
      <c r="B16" s="457" t="s">
        <v>7</v>
      </c>
      <c r="C16" s="238">
        <v>23</v>
      </c>
      <c r="D16" s="239">
        <v>22</v>
      </c>
      <c r="E16" s="139">
        <f t="shared" si="0"/>
        <v>-4.3478260869565188E-2</v>
      </c>
      <c r="F16" s="239">
        <v>13</v>
      </c>
      <c r="G16" s="139">
        <f t="shared" si="1"/>
        <v>-0.40909090909090906</v>
      </c>
      <c r="H16" s="239"/>
      <c r="I16" s="139" t="str">
        <f t="shared" si="2"/>
        <v/>
      </c>
    </row>
    <row r="17" spans="2:9" ht="20.25" customHeight="1" x14ac:dyDescent="0.25">
      <c r="B17" s="457" t="s">
        <v>8</v>
      </c>
      <c r="C17" s="238">
        <v>39</v>
      </c>
      <c r="D17" s="239">
        <v>19</v>
      </c>
      <c r="E17" s="139">
        <f t="shared" si="0"/>
        <v>-0.51282051282051277</v>
      </c>
      <c r="F17" s="239">
        <v>27</v>
      </c>
      <c r="G17" s="139">
        <f t="shared" si="1"/>
        <v>0.42105263157894735</v>
      </c>
      <c r="H17" s="239"/>
      <c r="I17" s="139" t="str">
        <f t="shared" si="2"/>
        <v/>
      </c>
    </row>
    <row r="18" spans="2:9" ht="20.25" customHeight="1" x14ac:dyDescent="0.25">
      <c r="B18" s="457" t="s">
        <v>9</v>
      </c>
      <c r="C18" s="238">
        <v>19</v>
      </c>
      <c r="D18" s="239">
        <v>51</v>
      </c>
      <c r="E18" s="139">
        <f t="shared" si="0"/>
        <v>1.6842105263157894</v>
      </c>
      <c r="F18" s="239">
        <v>28</v>
      </c>
      <c r="G18" s="139">
        <f t="shared" si="1"/>
        <v>-0.4509803921568627</v>
      </c>
      <c r="H18" s="239"/>
      <c r="I18" s="139" t="str">
        <f t="shared" si="2"/>
        <v/>
      </c>
    </row>
    <row r="19" spans="2:9" ht="20.25" customHeight="1" x14ac:dyDescent="0.25">
      <c r="B19" s="457" t="s">
        <v>10</v>
      </c>
      <c r="C19" s="238">
        <v>31</v>
      </c>
      <c r="D19" s="239">
        <v>75</v>
      </c>
      <c r="E19" s="139">
        <f t="shared" si="0"/>
        <v>1.4193548387096775</v>
      </c>
      <c r="F19" s="239">
        <v>25</v>
      </c>
      <c r="G19" s="139">
        <f t="shared" si="1"/>
        <v>-0.66666666666666674</v>
      </c>
      <c r="H19" s="239"/>
      <c r="I19" s="139" t="str">
        <f>IF(H19="","",H19/F19-1)</f>
        <v/>
      </c>
    </row>
    <row r="20" spans="2:9" ht="20.25" customHeight="1" thickBot="1" x14ac:dyDescent="0.3">
      <c r="B20" s="464" t="s">
        <v>11</v>
      </c>
      <c r="C20" s="240">
        <v>24</v>
      </c>
      <c r="D20" s="241">
        <v>22</v>
      </c>
      <c r="E20" s="141">
        <f t="shared" si="0"/>
        <v>-8.333333333333337E-2</v>
      </c>
      <c r="F20" s="241">
        <v>29</v>
      </c>
      <c r="G20" s="141">
        <f t="shared" si="1"/>
        <v>0.31818181818181812</v>
      </c>
      <c r="H20" s="241"/>
      <c r="I20" s="141" t="str">
        <f>IF(H20="","",H20/F20-1)</f>
        <v/>
      </c>
    </row>
    <row r="21" spans="2:9" ht="24.75" customHeight="1" thickBot="1" x14ac:dyDescent="0.3">
      <c r="B21" s="459" t="s">
        <v>36</v>
      </c>
      <c r="C21" s="242">
        <v>385</v>
      </c>
      <c r="D21" s="243">
        <v>443</v>
      </c>
      <c r="E21" s="113">
        <f t="shared" si="0"/>
        <v>0.1506493506493507</v>
      </c>
      <c r="F21" s="243">
        <f>SUM(F9:F20)</f>
        <v>374</v>
      </c>
      <c r="G21" s="113">
        <f t="shared" si="1"/>
        <v>-0.15575620767494358</v>
      </c>
      <c r="H21" s="243">
        <f>SUM(H9:H20)</f>
        <v>104</v>
      </c>
      <c r="I21" s="113">
        <f>H21/SUMIF(H9:H20,"&lt;&gt;"&amp;"",F9:F20)-1</f>
        <v>-9.5652173913043481E-2</v>
      </c>
    </row>
    <row r="22" spans="2:9" ht="25.5" customHeight="1" x14ac:dyDescent="0.25">
      <c r="B22" s="42" t="s">
        <v>42</v>
      </c>
    </row>
    <row r="23" spans="2:9" ht="18.75" customHeight="1" x14ac:dyDescent="0.25">
      <c r="B23" s="42" t="s">
        <v>43</v>
      </c>
    </row>
    <row r="51" spans="2:9" ht="34.5" customHeight="1" x14ac:dyDescent="0.25"/>
    <row r="52" spans="2:9" x14ac:dyDescent="0.25">
      <c r="B52" s="778" t="s">
        <v>225</v>
      </c>
      <c r="C52" s="778"/>
      <c r="D52" s="778"/>
      <c r="E52" s="778"/>
      <c r="F52" s="778"/>
      <c r="G52" s="778"/>
      <c r="H52" s="778"/>
      <c r="I52" s="778"/>
    </row>
    <row r="53" spans="2:9" ht="22.5" customHeight="1" x14ac:dyDescent="0.25">
      <c r="B53" s="778"/>
      <c r="C53" s="778"/>
      <c r="D53" s="778"/>
      <c r="E53" s="778"/>
      <c r="F53" s="778"/>
      <c r="G53" s="778"/>
      <c r="H53" s="778"/>
      <c r="I53" s="778"/>
    </row>
    <row r="54" spans="2:9" ht="30" customHeight="1" thickBot="1" x14ac:dyDescent="0.3"/>
    <row r="55" spans="2:9" ht="26.25" customHeight="1" thickBot="1" x14ac:dyDescent="0.3">
      <c r="B55" s="422"/>
      <c r="C55" s="528">
        <v>2022</v>
      </c>
      <c r="D55" s="529">
        <v>2023</v>
      </c>
      <c r="E55" s="530"/>
      <c r="F55" s="529">
        <v>2024</v>
      </c>
      <c r="G55" s="530"/>
      <c r="H55" s="531" t="s">
        <v>195</v>
      </c>
      <c r="I55" s="530"/>
    </row>
    <row r="56" spans="2:9" ht="30.75" customHeight="1" thickBot="1" x14ac:dyDescent="0.3">
      <c r="C56" s="527" t="s">
        <v>182</v>
      </c>
      <c r="D56" s="521" t="s">
        <v>182</v>
      </c>
      <c r="E56" s="592" t="s">
        <v>169</v>
      </c>
      <c r="F56" s="521" t="s">
        <v>182</v>
      </c>
      <c r="G56" s="592" t="s">
        <v>169</v>
      </c>
      <c r="H56" s="521" t="s">
        <v>182</v>
      </c>
      <c r="I56" s="592" t="s">
        <v>50</v>
      </c>
    </row>
    <row r="57" spans="2:9" ht="20.25" customHeight="1" x14ac:dyDescent="0.25">
      <c r="B57" s="456" t="s">
        <v>0</v>
      </c>
      <c r="C57" s="523">
        <v>21</v>
      </c>
      <c r="D57" s="447">
        <v>15</v>
      </c>
      <c r="E57" s="312">
        <f t="shared" ref="E57:E69" si="3">+(D57/C57-1)</f>
        <v>-0.2857142857142857</v>
      </c>
      <c r="F57" s="447">
        <v>16</v>
      </c>
      <c r="G57" s="312">
        <f t="shared" ref="G57:I69" si="4">+(F57/D57-1)</f>
        <v>6.6666666666666652E-2</v>
      </c>
      <c r="H57" s="447">
        <v>25</v>
      </c>
      <c r="I57" s="312">
        <f t="shared" si="4"/>
        <v>0.5625</v>
      </c>
    </row>
    <row r="58" spans="2:9" ht="20.25" customHeight="1" x14ac:dyDescent="0.25">
      <c r="B58" s="457" t="s">
        <v>1</v>
      </c>
      <c r="C58" s="524">
        <v>32</v>
      </c>
      <c r="D58" s="443">
        <v>30</v>
      </c>
      <c r="E58" s="313">
        <f t="shared" si="3"/>
        <v>-6.25E-2</v>
      </c>
      <c r="F58" s="443">
        <v>36</v>
      </c>
      <c r="G58" s="313">
        <f t="shared" si="4"/>
        <v>0.19999999999999996</v>
      </c>
      <c r="H58" s="443">
        <v>22</v>
      </c>
      <c r="I58" s="312">
        <f t="shared" si="4"/>
        <v>-0.38888888888888884</v>
      </c>
    </row>
    <row r="59" spans="2:9" ht="20.25" customHeight="1" x14ac:dyDescent="0.25">
      <c r="B59" s="457" t="s">
        <v>2</v>
      </c>
      <c r="C59" s="524">
        <v>46</v>
      </c>
      <c r="D59" s="443">
        <v>30</v>
      </c>
      <c r="E59" s="313">
        <f t="shared" si="3"/>
        <v>-0.34782608695652173</v>
      </c>
      <c r="F59" s="443">
        <v>37</v>
      </c>
      <c r="G59" s="313">
        <f t="shared" si="4"/>
        <v>0.23333333333333339</v>
      </c>
      <c r="H59" s="443">
        <v>32</v>
      </c>
      <c r="I59" s="313">
        <f t="shared" ref="I59:I66" si="5">IF(H59="","",H59/F59-1)</f>
        <v>-0.13513513513513509</v>
      </c>
    </row>
    <row r="60" spans="2:9" ht="20.25" customHeight="1" x14ac:dyDescent="0.25">
      <c r="B60" s="457" t="s">
        <v>3</v>
      </c>
      <c r="C60" s="524">
        <v>35</v>
      </c>
      <c r="D60" s="443">
        <v>34</v>
      </c>
      <c r="E60" s="313">
        <f t="shared" si="3"/>
        <v>-2.8571428571428581E-2</v>
      </c>
      <c r="F60" s="443">
        <v>38</v>
      </c>
      <c r="G60" s="313">
        <f t="shared" si="4"/>
        <v>0.11764705882352944</v>
      </c>
      <c r="H60" s="443"/>
      <c r="I60" s="313" t="str">
        <f t="shared" si="5"/>
        <v/>
      </c>
    </row>
    <row r="61" spans="2:9" ht="20.25" customHeight="1" x14ac:dyDescent="0.25">
      <c r="B61" s="457" t="s">
        <v>4</v>
      </c>
      <c r="C61" s="524">
        <v>37</v>
      </c>
      <c r="D61" s="443">
        <v>41</v>
      </c>
      <c r="E61" s="313">
        <f t="shared" si="3"/>
        <v>0.10810810810810811</v>
      </c>
      <c r="F61" s="443">
        <v>39</v>
      </c>
      <c r="G61" s="313">
        <f t="shared" si="4"/>
        <v>-4.8780487804878092E-2</v>
      </c>
      <c r="H61" s="443"/>
      <c r="I61" s="313" t="str">
        <f t="shared" si="5"/>
        <v/>
      </c>
    </row>
    <row r="62" spans="2:9" ht="20.25" customHeight="1" x14ac:dyDescent="0.25">
      <c r="B62" s="457" t="s">
        <v>5</v>
      </c>
      <c r="C62" s="524">
        <v>41</v>
      </c>
      <c r="D62" s="443">
        <v>47</v>
      </c>
      <c r="E62" s="313">
        <f t="shared" si="3"/>
        <v>0.14634146341463405</v>
      </c>
      <c r="F62" s="443">
        <v>37</v>
      </c>
      <c r="G62" s="313">
        <f t="shared" si="4"/>
        <v>-0.21276595744680848</v>
      </c>
      <c r="H62" s="443"/>
      <c r="I62" s="313" t="str">
        <f t="shared" si="5"/>
        <v/>
      </c>
    </row>
    <row r="63" spans="2:9" ht="20.25" customHeight="1" x14ac:dyDescent="0.25">
      <c r="B63" s="457" t="s">
        <v>6</v>
      </c>
      <c r="C63" s="524">
        <v>30</v>
      </c>
      <c r="D63" s="443">
        <v>37</v>
      </c>
      <c r="E63" s="313">
        <f t="shared" si="3"/>
        <v>0.23333333333333339</v>
      </c>
      <c r="F63" s="443">
        <v>33</v>
      </c>
      <c r="G63" s="313">
        <f t="shared" si="4"/>
        <v>-0.10810810810810811</v>
      </c>
      <c r="H63" s="443"/>
      <c r="I63" s="313" t="str">
        <f t="shared" si="5"/>
        <v/>
      </c>
    </row>
    <row r="64" spans="2:9" ht="20.25" customHeight="1" x14ac:dyDescent="0.25">
      <c r="B64" s="457" t="s">
        <v>7</v>
      </c>
      <c r="C64" s="524">
        <v>17</v>
      </c>
      <c r="D64" s="443">
        <v>24</v>
      </c>
      <c r="E64" s="313">
        <f t="shared" si="3"/>
        <v>0.41176470588235303</v>
      </c>
      <c r="F64" s="443">
        <v>23</v>
      </c>
      <c r="G64" s="313">
        <f t="shared" si="4"/>
        <v>-4.166666666666663E-2</v>
      </c>
      <c r="H64" s="443"/>
      <c r="I64" s="313" t="str">
        <f t="shared" si="5"/>
        <v/>
      </c>
    </row>
    <row r="65" spans="2:9" ht="20.25" customHeight="1" x14ac:dyDescent="0.25">
      <c r="B65" s="457" t="s">
        <v>8</v>
      </c>
      <c r="C65" s="524">
        <v>38</v>
      </c>
      <c r="D65" s="443">
        <v>32</v>
      </c>
      <c r="E65" s="313">
        <f t="shared" si="3"/>
        <v>-0.15789473684210531</v>
      </c>
      <c r="F65" s="443">
        <v>23</v>
      </c>
      <c r="G65" s="313">
        <f t="shared" si="4"/>
        <v>-0.28125</v>
      </c>
      <c r="H65" s="443"/>
      <c r="I65" s="313" t="str">
        <f t="shared" si="5"/>
        <v/>
      </c>
    </row>
    <row r="66" spans="2:9" ht="20.25" customHeight="1" x14ac:dyDescent="0.25">
      <c r="B66" s="457" t="s">
        <v>9</v>
      </c>
      <c r="C66" s="524">
        <v>39</v>
      </c>
      <c r="D66" s="443">
        <v>26</v>
      </c>
      <c r="E66" s="313">
        <f t="shared" si="3"/>
        <v>-0.33333333333333337</v>
      </c>
      <c r="F66" s="443">
        <v>21</v>
      </c>
      <c r="G66" s="313">
        <f t="shared" si="4"/>
        <v>-0.19230769230769229</v>
      </c>
      <c r="H66" s="443"/>
      <c r="I66" s="313" t="str">
        <f t="shared" si="5"/>
        <v/>
      </c>
    </row>
    <row r="67" spans="2:9" ht="20.25" customHeight="1" x14ac:dyDescent="0.25">
      <c r="B67" s="457" t="s">
        <v>10</v>
      </c>
      <c r="C67" s="524">
        <v>25</v>
      </c>
      <c r="D67" s="443">
        <v>46</v>
      </c>
      <c r="E67" s="313">
        <f t="shared" si="3"/>
        <v>0.84000000000000008</v>
      </c>
      <c r="F67" s="443">
        <v>34</v>
      </c>
      <c r="G67" s="313">
        <f t="shared" si="4"/>
        <v>-0.26086956521739135</v>
      </c>
      <c r="H67" s="443"/>
      <c r="I67" s="313" t="str">
        <f>IF(H67="","",H67/F67-1)</f>
        <v/>
      </c>
    </row>
    <row r="68" spans="2:9" ht="20.25" customHeight="1" thickBot="1" x14ac:dyDescent="0.3">
      <c r="B68" s="464" t="s">
        <v>11</v>
      </c>
      <c r="C68" s="525">
        <v>25</v>
      </c>
      <c r="D68" s="444">
        <v>67</v>
      </c>
      <c r="E68" s="315">
        <f t="shared" si="3"/>
        <v>1.6800000000000002</v>
      </c>
      <c r="F68" s="444">
        <v>21</v>
      </c>
      <c r="G68" s="315">
        <f t="shared" si="4"/>
        <v>-0.68656716417910446</v>
      </c>
      <c r="H68" s="444"/>
      <c r="I68" s="315" t="str">
        <f>IF(H68="","",H68/F68-1)</f>
        <v/>
      </c>
    </row>
    <row r="69" spans="2:9" ht="24.75" customHeight="1" thickBot="1" x14ac:dyDescent="0.3">
      <c r="B69" s="459" t="s">
        <v>36</v>
      </c>
      <c r="C69" s="465">
        <v>386</v>
      </c>
      <c r="D69" s="445">
        <v>429</v>
      </c>
      <c r="E69" s="316">
        <f t="shared" si="3"/>
        <v>0.1113989637305699</v>
      </c>
      <c r="F69" s="445">
        <f>SUM(F57:F68)</f>
        <v>358</v>
      </c>
      <c r="G69" s="316">
        <f t="shared" si="4"/>
        <v>-0.16550116550116545</v>
      </c>
      <c r="H69" s="445">
        <f>SUM(H57:H68)</f>
        <v>79</v>
      </c>
      <c r="I69" s="446">
        <f>H69/SUMIF(H57:H68,"&lt;&gt;"&amp;"",F57:F68)-1</f>
        <v>-0.11235955056179781</v>
      </c>
    </row>
    <row r="70" spans="2:9" ht="24.75" customHeight="1" x14ac:dyDescent="0.25">
      <c r="B70" s="42" t="s">
        <v>143</v>
      </c>
    </row>
    <row r="71" spans="2:9" ht="18.75" customHeight="1" x14ac:dyDescent="0.25">
      <c r="B71" s="42" t="s">
        <v>125</v>
      </c>
    </row>
  </sheetData>
  <sheetProtection selectLockedCells="1"/>
  <mergeCells count="5">
    <mergeCell ref="B4:I5"/>
    <mergeCell ref="B52:I53"/>
    <mergeCell ref="D7:E7"/>
    <mergeCell ref="F7:G7"/>
    <mergeCell ref="H7:I7"/>
  </mergeCells>
  <conditionalFormatting sqref="I11:I20">
    <cfRule type="cellIs" dxfId="37" priority="7" operator="lessThan">
      <formula>0</formula>
    </cfRule>
  </conditionalFormatting>
  <conditionalFormatting sqref="E9:E21">
    <cfRule type="cellIs" dxfId="36" priority="9" operator="lessThan">
      <formula>0</formula>
    </cfRule>
  </conditionalFormatting>
  <conditionalFormatting sqref="G9:G21">
    <cfRule type="cellIs" dxfId="35" priority="8" operator="lessThan">
      <formula>0</formula>
    </cfRule>
  </conditionalFormatting>
  <conditionalFormatting sqref="I9:I10">
    <cfRule type="cellIs" dxfId="34" priority="6" operator="lessThan">
      <formula>0</formula>
    </cfRule>
  </conditionalFormatting>
  <conditionalFormatting sqref="I21">
    <cfRule type="cellIs" dxfId="33" priority="5" operator="lessThan">
      <formula>0</formula>
    </cfRule>
  </conditionalFormatting>
  <conditionalFormatting sqref="E57:E69">
    <cfRule type="cellIs" dxfId="32" priority="4" operator="lessThan">
      <formula>0</formula>
    </cfRule>
  </conditionalFormatting>
  <conditionalFormatting sqref="G57:G69">
    <cfRule type="cellIs" dxfId="31" priority="3" operator="lessThan">
      <formula>0</formula>
    </cfRule>
  </conditionalFormatting>
  <conditionalFormatting sqref="I57:I68">
    <cfRule type="cellIs" dxfId="30" priority="2" operator="lessThan">
      <formula>0</formula>
    </cfRule>
  </conditionalFormatting>
  <conditionalFormatting sqref="I69">
    <cfRule type="cellIs" dxfId="29" priority="1" operator="lessThan">
      <formula>0</formula>
    </cfRule>
  </conditionalFormatting>
  <pageMargins left="0.67" right="0.46" top="0.71" bottom="0.74803149606299213" header="0.31496062992125984" footer="0.31496062992125984"/>
  <pageSetup paperSize="9" scale="84" orientation="portrait" r:id="rId1"/>
  <rowBreaks count="1" manualBreakCount="1">
    <brk id="47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W71"/>
  <sheetViews>
    <sheetView showGridLines="0" topLeftCell="A46" zoomScaleNormal="100" workbookViewId="0">
      <selection activeCell="I21" sqref="I21:J21"/>
    </sheetView>
  </sheetViews>
  <sheetFormatPr baseColWidth="10" defaultRowHeight="15" x14ac:dyDescent="0.25"/>
  <cols>
    <col min="1" max="1" width="3" customWidth="1"/>
    <col min="2" max="2" width="2.28515625" customWidth="1"/>
    <col min="3" max="3" width="13.5703125" customWidth="1"/>
    <col min="4" max="10" width="11.7109375" customWidth="1"/>
    <col min="11" max="11" width="2.42578125" customWidth="1"/>
    <col min="12" max="12" width="2.7109375" customWidth="1"/>
    <col min="13" max="13" width="2.85546875" customWidth="1"/>
    <col min="14" max="14" width="12.85546875" customWidth="1"/>
    <col min="15" max="20" width="11.7109375" customWidth="1"/>
    <col min="21" max="21" width="11.85546875" customWidth="1"/>
    <col min="22" max="22" width="2.5703125" customWidth="1"/>
  </cols>
  <sheetData>
    <row r="1" spans="2:23" ht="20.100000000000001" customHeight="1" x14ac:dyDescent="0.25"/>
    <row r="2" spans="2:23" ht="20.100000000000001" customHeight="1" x14ac:dyDescent="0.25">
      <c r="G2" s="36"/>
    </row>
    <row r="3" spans="2:23" ht="24" customHeight="1" x14ac:dyDescent="0.25"/>
    <row r="4" spans="2:23" ht="24" customHeight="1" x14ac:dyDescent="0.25">
      <c r="B4" s="781" t="s">
        <v>226</v>
      </c>
      <c r="C4" s="781"/>
      <c r="D4" s="781"/>
      <c r="E4" s="781"/>
      <c r="F4" s="781"/>
      <c r="G4" s="781"/>
      <c r="H4" s="781"/>
      <c r="I4" s="781"/>
      <c r="J4" s="781"/>
      <c r="K4" s="232"/>
      <c r="W4" s="65"/>
    </row>
    <row r="5" spans="2:23" ht="13.5" customHeight="1" x14ac:dyDescent="0.25">
      <c r="B5" s="781"/>
      <c r="C5" s="781"/>
      <c r="D5" s="781"/>
      <c r="E5" s="781"/>
      <c r="F5" s="781"/>
      <c r="G5" s="781"/>
      <c r="H5" s="781"/>
      <c r="I5" s="781"/>
      <c r="J5" s="781"/>
      <c r="K5" s="232"/>
      <c r="W5" s="65"/>
    </row>
    <row r="6" spans="2:23" ht="15" customHeight="1" thickBot="1" x14ac:dyDescent="0.3"/>
    <row r="7" spans="2:23" ht="26.25" customHeight="1" thickBot="1" x14ac:dyDescent="0.3">
      <c r="C7" s="59"/>
      <c r="D7" s="288" t="s">
        <v>33</v>
      </c>
      <c r="E7" s="767" t="s">
        <v>54</v>
      </c>
      <c r="F7" s="768"/>
      <c r="G7" s="767" t="s">
        <v>196</v>
      </c>
      <c r="H7" s="768"/>
      <c r="I7" s="767" t="s">
        <v>195</v>
      </c>
      <c r="J7" s="768"/>
    </row>
    <row r="8" spans="2:23" ht="25.5" customHeight="1" thickBot="1" x14ac:dyDescent="0.3">
      <c r="B8" s="59"/>
      <c r="C8" s="186"/>
      <c r="D8" s="289" t="s">
        <v>119</v>
      </c>
      <c r="E8" s="226" t="s">
        <v>119</v>
      </c>
      <c r="F8" s="227" t="s">
        <v>169</v>
      </c>
      <c r="G8" s="226" t="s">
        <v>119</v>
      </c>
      <c r="H8" s="227" t="s">
        <v>169</v>
      </c>
      <c r="I8" s="226" t="s">
        <v>119</v>
      </c>
      <c r="J8" s="227" t="s">
        <v>50</v>
      </c>
      <c r="M8" s="59"/>
    </row>
    <row r="9" spans="2:23" ht="18.95" customHeight="1" x14ac:dyDescent="0.25">
      <c r="B9" s="59"/>
      <c r="C9" s="456" t="s">
        <v>0</v>
      </c>
      <c r="D9" s="290">
        <v>50</v>
      </c>
      <c r="E9" s="293">
        <v>49</v>
      </c>
      <c r="F9" s="276">
        <f>E9/D9-1</f>
        <v>-2.0000000000000018E-2</v>
      </c>
      <c r="G9" s="237">
        <v>52</v>
      </c>
      <c r="H9" s="276">
        <f>G9/E9-1</f>
        <v>6.1224489795918435E-2</v>
      </c>
      <c r="I9" s="237">
        <v>49</v>
      </c>
      <c r="J9" s="277">
        <f>I9/G9-1</f>
        <v>-5.7692307692307709E-2</v>
      </c>
      <c r="M9" s="59"/>
    </row>
    <row r="10" spans="2:23" ht="18.95" customHeight="1" x14ac:dyDescent="0.25">
      <c r="C10" s="457" t="s">
        <v>1</v>
      </c>
      <c r="D10" s="291">
        <v>60</v>
      </c>
      <c r="E10" s="293">
        <v>69</v>
      </c>
      <c r="F10" s="276">
        <f t="shared" ref="F10:F20" si="0">E10/D10-1</f>
        <v>0.14999999999999991</v>
      </c>
      <c r="G10" s="239">
        <v>70</v>
      </c>
      <c r="H10" s="276">
        <f t="shared" ref="H10:H20" si="1">G10/E10-1</f>
        <v>1.449275362318847E-2</v>
      </c>
      <c r="I10" s="239">
        <v>58</v>
      </c>
      <c r="J10" s="277">
        <f>I10/G10-1</f>
        <v>-0.17142857142857137</v>
      </c>
    </row>
    <row r="11" spans="2:23" ht="18.95" customHeight="1" x14ac:dyDescent="0.25">
      <c r="C11" s="457" t="s">
        <v>2</v>
      </c>
      <c r="D11" s="291">
        <v>97</v>
      </c>
      <c r="E11" s="293">
        <v>101</v>
      </c>
      <c r="F11" s="276">
        <f t="shared" si="0"/>
        <v>4.1237113402061931E-2</v>
      </c>
      <c r="G11" s="239">
        <v>80</v>
      </c>
      <c r="H11" s="276">
        <f t="shared" si="1"/>
        <v>-0.20792079207920788</v>
      </c>
      <c r="I11" s="239">
        <v>73</v>
      </c>
      <c r="J11" s="277">
        <f t="shared" ref="J11:J20" si="2">IF(I11="","",I11/G11-1)</f>
        <v>-8.7500000000000022E-2</v>
      </c>
    </row>
    <row r="12" spans="2:23" ht="18.95" customHeight="1" x14ac:dyDescent="0.25">
      <c r="C12" s="457" t="s">
        <v>3</v>
      </c>
      <c r="D12" s="291">
        <v>75</v>
      </c>
      <c r="E12" s="293">
        <v>66</v>
      </c>
      <c r="F12" s="276">
        <f t="shared" si="0"/>
        <v>-0.12</v>
      </c>
      <c r="G12" s="239">
        <v>69</v>
      </c>
      <c r="H12" s="276">
        <f t="shared" si="1"/>
        <v>4.5454545454545414E-2</v>
      </c>
      <c r="I12" s="239"/>
      <c r="J12" s="277" t="str">
        <f t="shared" si="2"/>
        <v/>
      </c>
    </row>
    <row r="13" spans="2:23" ht="18.95" customHeight="1" x14ac:dyDescent="0.25">
      <c r="C13" s="457" t="s">
        <v>4</v>
      </c>
      <c r="D13" s="291">
        <v>72</v>
      </c>
      <c r="E13" s="293">
        <v>89</v>
      </c>
      <c r="F13" s="276">
        <f t="shared" si="0"/>
        <v>0.23611111111111116</v>
      </c>
      <c r="G13" s="239">
        <v>75</v>
      </c>
      <c r="H13" s="276">
        <f t="shared" si="1"/>
        <v>-0.15730337078651691</v>
      </c>
      <c r="I13" s="239"/>
      <c r="J13" s="277" t="str">
        <f t="shared" si="2"/>
        <v/>
      </c>
    </row>
    <row r="14" spans="2:23" ht="18.95" customHeight="1" x14ac:dyDescent="0.25">
      <c r="C14" s="457" t="s">
        <v>5</v>
      </c>
      <c r="D14" s="291">
        <v>87</v>
      </c>
      <c r="E14" s="293">
        <v>61</v>
      </c>
      <c r="F14" s="276">
        <f t="shared" si="0"/>
        <v>-0.29885057471264365</v>
      </c>
      <c r="G14" s="239">
        <v>74</v>
      </c>
      <c r="H14" s="276">
        <f t="shared" si="1"/>
        <v>0.21311475409836067</v>
      </c>
      <c r="I14" s="239"/>
      <c r="J14" s="277" t="str">
        <f t="shared" si="2"/>
        <v/>
      </c>
    </row>
    <row r="15" spans="2:23" ht="18.95" customHeight="1" x14ac:dyDescent="0.25">
      <c r="C15" s="457" t="s">
        <v>6</v>
      </c>
      <c r="D15" s="291">
        <v>92</v>
      </c>
      <c r="E15" s="293">
        <v>75</v>
      </c>
      <c r="F15" s="276">
        <f t="shared" si="0"/>
        <v>-0.18478260869565222</v>
      </c>
      <c r="G15" s="239">
        <v>75</v>
      </c>
      <c r="H15" s="276">
        <f t="shared" si="1"/>
        <v>0</v>
      </c>
      <c r="I15" s="239"/>
      <c r="J15" s="277" t="str">
        <f t="shared" si="2"/>
        <v/>
      </c>
    </row>
    <row r="16" spans="2:23" ht="18.95" customHeight="1" x14ac:dyDescent="0.25">
      <c r="C16" s="457" t="s">
        <v>7</v>
      </c>
      <c r="D16" s="291">
        <v>40</v>
      </c>
      <c r="E16" s="293">
        <v>38</v>
      </c>
      <c r="F16" s="276">
        <f t="shared" si="0"/>
        <v>-5.0000000000000044E-2</v>
      </c>
      <c r="G16" s="239">
        <v>37</v>
      </c>
      <c r="H16" s="276">
        <f t="shared" si="1"/>
        <v>-2.6315789473684181E-2</v>
      </c>
      <c r="I16" s="239"/>
      <c r="J16" s="277" t="str">
        <f t="shared" si="2"/>
        <v/>
      </c>
    </row>
    <row r="17" spans="2:10" ht="18.95" customHeight="1" x14ac:dyDescent="0.25">
      <c r="C17" s="457" t="s">
        <v>8</v>
      </c>
      <c r="D17" s="291">
        <v>83</v>
      </c>
      <c r="E17" s="293">
        <v>55</v>
      </c>
      <c r="F17" s="276">
        <f t="shared" si="0"/>
        <v>-0.33734939759036142</v>
      </c>
      <c r="G17" s="239">
        <v>71</v>
      </c>
      <c r="H17" s="276">
        <f t="shared" si="1"/>
        <v>0.29090909090909101</v>
      </c>
      <c r="I17" s="239"/>
      <c r="J17" s="277" t="str">
        <f t="shared" si="2"/>
        <v/>
      </c>
    </row>
    <row r="18" spans="2:10" ht="18.95" customHeight="1" x14ac:dyDescent="0.25">
      <c r="C18" s="457" t="s">
        <v>9</v>
      </c>
      <c r="D18" s="291">
        <v>87</v>
      </c>
      <c r="E18" s="293">
        <v>65</v>
      </c>
      <c r="F18" s="276">
        <f t="shared" si="0"/>
        <v>-0.25287356321839083</v>
      </c>
      <c r="G18" s="239">
        <v>86</v>
      </c>
      <c r="H18" s="276">
        <f t="shared" si="1"/>
        <v>0.32307692307692304</v>
      </c>
      <c r="I18" s="239"/>
      <c r="J18" s="277" t="str">
        <f t="shared" si="2"/>
        <v/>
      </c>
    </row>
    <row r="19" spans="2:10" ht="18.95" customHeight="1" x14ac:dyDescent="0.25">
      <c r="C19" s="457" t="s">
        <v>10</v>
      </c>
      <c r="D19" s="291">
        <v>74</v>
      </c>
      <c r="E19" s="293">
        <v>76</v>
      </c>
      <c r="F19" s="276">
        <f t="shared" si="0"/>
        <v>2.7027027027026973E-2</v>
      </c>
      <c r="G19" s="239">
        <v>79</v>
      </c>
      <c r="H19" s="276">
        <f t="shared" si="1"/>
        <v>3.9473684210526327E-2</v>
      </c>
      <c r="I19" s="239"/>
      <c r="J19" s="277" t="str">
        <f t="shared" si="2"/>
        <v/>
      </c>
    </row>
    <row r="20" spans="2:10" ht="18.95" customHeight="1" thickBot="1" x14ac:dyDescent="0.3">
      <c r="C20" s="458" t="s">
        <v>11</v>
      </c>
      <c r="D20" s="292">
        <v>76</v>
      </c>
      <c r="E20" s="294">
        <v>83</v>
      </c>
      <c r="F20" s="276">
        <f t="shared" si="0"/>
        <v>9.210526315789469E-2</v>
      </c>
      <c r="G20" s="241">
        <v>64</v>
      </c>
      <c r="H20" s="276">
        <f t="shared" si="1"/>
        <v>-0.22891566265060237</v>
      </c>
      <c r="I20" s="241"/>
      <c r="J20" s="277" t="str">
        <f t="shared" si="2"/>
        <v/>
      </c>
    </row>
    <row r="21" spans="2:10" ht="24.75" customHeight="1" thickBot="1" x14ac:dyDescent="0.3">
      <c r="C21" s="459" t="s">
        <v>36</v>
      </c>
      <c r="D21" s="242">
        <v>893</v>
      </c>
      <c r="E21" s="243">
        <v>827</v>
      </c>
      <c r="F21" s="279">
        <f t="shared" ref="F21" si="3">E21/D21-1</f>
        <v>-7.3908174692049244E-2</v>
      </c>
      <c r="G21" s="243">
        <f>SUM(G9:G20)</f>
        <v>832</v>
      </c>
      <c r="H21" s="279">
        <f>+G21/E21-1</f>
        <v>6.0459492140265692E-3</v>
      </c>
      <c r="I21" s="243">
        <f>SUM(I9:I20)</f>
        <v>180</v>
      </c>
      <c r="J21" s="113">
        <f>I21/SUMIF(I9:I20,"&lt;&gt;"&amp;"",G9:G20)-1</f>
        <v>-0.1089108910891089</v>
      </c>
    </row>
    <row r="22" spans="2:10" ht="21" customHeight="1" x14ac:dyDescent="0.25">
      <c r="C22" s="532" t="s">
        <v>42</v>
      </c>
    </row>
    <row r="23" spans="2:10" ht="18.95" customHeight="1" x14ac:dyDescent="0.25">
      <c r="C23" s="532" t="s">
        <v>78</v>
      </c>
    </row>
    <row r="24" spans="2:10" ht="15" customHeight="1" x14ac:dyDescent="0.25"/>
    <row r="25" spans="2:10" ht="15" customHeight="1" x14ac:dyDescent="0.25">
      <c r="E25" s="59"/>
      <c r="F25" s="59"/>
      <c r="G25" s="59"/>
      <c r="H25" s="59"/>
      <c r="I25" s="59"/>
      <c r="J25" s="59"/>
    </row>
    <row r="26" spans="2:10" ht="15" customHeight="1" x14ac:dyDescent="0.25">
      <c r="B26" s="60"/>
      <c r="E26" s="59"/>
      <c r="F26" s="59"/>
      <c r="G26" s="59"/>
      <c r="H26" s="59"/>
      <c r="I26" s="59"/>
      <c r="J26" s="59"/>
    </row>
    <row r="27" spans="2:10" ht="1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</row>
    <row r="28" spans="2:10" ht="15" customHeight="1" x14ac:dyDescent="0.25">
      <c r="B28" s="59"/>
      <c r="C28" s="59"/>
      <c r="D28" s="59"/>
      <c r="E28" s="59"/>
      <c r="F28" s="59"/>
      <c r="G28" s="59"/>
      <c r="H28" s="59"/>
      <c r="I28" s="59"/>
      <c r="J28" s="59"/>
    </row>
    <row r="29" spans="2:10" ht="15" customHeight="1" x14ac:dyDescent="0.25">
      <c r="B29" s="59"/>
      <c r="C29" s="59"/>
      <c r="D29" s="59"/>
      <c r="E29" s="59"/>
      <c r="F29" s="59"/>
      <c r="G29" s="59"/>
      <c r="H29" s="59"/>
      <c r="I29" s="59"/>
      <c r="J29" s="59"/>
    </row>
    <row r="30" spans="2:10" ht="15" customHeight="1" x14ac:dyDescent="0.25">
      <c r="B30" s="59"/>
      <c r="C30" s="59"/>
      <c r="D30" s="59"/>
      <c r="E30" s="59"/>
      <c r="F30" s="59"/>
      <c r="G30" s="59"/>
      <c r="H30" s="59"/>
      <c r="I30" s="59"/>
      <c r="J30" s="59"/>
    </row>
    <row r="31" spans="2:10" ht="15" customHeight="1" x14ac:dyDescent="0.25">
      <c r="B31" s="59"/>
      <c r="C31" s="59"/>
      <c r="D31" s="59"/>
      <c r="E31" s="59"/>
      <c r="F31" s="59"/>
      <c r="G31" s="59"/>
      <c r="H31" s="59"/>
      <c r="I31" s="59"/>
      <c r="J31" s="59"/>
    </row>
    <row r="32" spans="2:10" ht="15" customHeight="1" x14ac:dyDescent="0.25">
      <c r="B32" s="59"/>
      <c r="C32" s="59"/>
      <c r="D32" s="59"/>
      <c r="E32" s="59"/>
      <c r="F32" s="59"/>
      <c r="G32" s="59"/>
      <c r="H32" s="59"/>
      <c r="I32" s="59"/>
      <c r="J32" s="59"/>
    </row>
    <row r="33" spans="2:10" ht="1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</row>
    <row r="34" spans="2:10" ht="15" customHeight="1" x14ac:dyDescent="0.25">
      <c r="B34" s="59"/>
      <c r="C34" s="59"/>
      <c r="D34" s="59"/>
      <c r="E34" s="59"/>
      <c r="F34" s="59"/>
      <c r="G34" s="59"/>
      <c r="H34" s="59"/>
      <c r="I34" s="59"/>
      <c r="J34" s="59"/>
    </row>
    <row r="35" spans="2:10" ht="15" customHeight="1" x14ac:dyDescent="0.25">
      <c r="B35" s="59"/>
      <c r="C35" s="59"/>
      <c r="D35" s="59"/>
      <c r="E35" s="59"/>
      <c r="F35" s="59"/>
      <c r="G35" s="59"/>
      <c r="H35" s="59"/>
      <c r="I35" s="59"/>
      <c r="J35" s="59"/>
    </row>
    <row r="36" spans="2:10" ht="1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</row>
    <row r="37" spans="2:10" ht="15" customHeight="1" x14ac:dyDescent="0.25">
      <c r="B37" s="59"/>
      <c r="C37" s="59"/>
      <c r="D37" s="59"/>
      <c r="E37" s="59"/>
      <c r="F37" s="59"/>
      <c r="G37" s="59"/>
      <c r="H37" s="59"/>
      <c r="I37" s="59"/>
      <c r="J37" s="59"/>
    </row>
    <row r="38" spans="2:10" ht="15" customHeight="1" x14ac:dyDescent="0.25">
      <c r="B38" s="59"/>
      <c r="C38" s="59"/>
      <c r="D38" s="59"/>
      <c r="E38" s="59"/>
      <c r="F38" s="59"/>
      <c r="G38" s="59"/>
      <c r="H38" s="59"/>
      <c r="I38" s="59"/>
      <c r="J38" s="59"/>
    </row>
    <row r="39" spans="2:10" ht="15" customHeight="1" x14ac:dyDescent="0.25">
      <c r="B39" s="59"/>
      <c r="C39" s="59"/>
      <c r="D39" s="59"/>
      <c r="E39" s="59"/>
      <c r="F39" s="59"/>
      <c r="G39" s="59"/>
      <c r="H39" s="59"/>
      <c r="I39" s="59"/>
      <c r="J39" s="59"/>
    </row>
    <row r="40" spans="2:10" ht="15" customHeight="1" x14ac:dyDescent="0.25">
      <c r="B40" s="59"/>
      <c r="C40" s="59"/>
      <c r="D40" s="59"/>
      <c r="E40" s="59"/>
      <c r="F40" s="59"/>
      <c r="G40" s="59"/>
      <c r="H40" s="59"/>
      <c r="I40" s="59"/>
      <c r="J40" s="59"/>
    </row>
    <row r="41" spans="2:10" ht="15" customHeight="1" x14ac:dyDescent="0.25">
      <c r="B41" s="59"/>
      <c r="C41" s="59"/>
      <c r="D41" s="59"/>
      <c r="E41" s="59"/>
      <c r="F41" s="59"/>
      <c r="G41" s="59"/>
      <c r="H41" s="59"/>
      <c r="I41" s="59"/>
      <c r="J41" s="59"/>
    </row>
    <row r="42" spans="2:10" ht="15" customHeight="1" x14ac:dyDescent="0.25">
      <c r="B42" s="59"/>
      <c r="C42" s="59"/>
      <c r="D42" s="59"/>
      <c r="E42" s="59"/>
      <c r="F42" s="59"/>
      <c r="G42" s="59"/>
      <c r="H42" s="59"/>
      <c r="I42" s="59"/>
      <c r="J42" s="59"/>
    </row>
    <row r="43" spans="2:10" ht="15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</row>
    <row r="44" spans="2:10" ht="15" customHeight="1" x14ac:dyDescent="0.25"/>
    <row r="51" spans="2:10" ht="21.75" customHeight="1" x14ac:dyDescent="0.25"/>
    <row r="52" spans="2:10" ht="18.75" customHeight="1" x14ac:dyDescent="0.25">
      <c r="B52" s="781" t="s">
        <v>227</v>
      </c>
      <c r="C52" s="781"/>
      <c r="D52" s="781"/>
      <c r="E52" s="781"/>
      <c r="F52" s="781"/>
      <c r="G52" s="781"/>
      <c r="H52" s="781"/>
      <c r="I52" s="781"/>
      <c r="J52" s="781"/>
    </row>
    <row r="53" spans="2:10" ht="20.25" customHeight="1" x14ac:dyDescent="0.25">
      <c r="B53" s="781"/>
      <c r="C53" s="781"/>
      <c r="D53" s="781"/>
      <c r="E53" s="781"/>
      <c r="F53" s="781"/>
      <c r="G53" s="781"/>
      <c r="H53" s="781"/>
      <c r="I53" s="781"/>
      <c r="J53" s="781"/>
    </row>
    <row r="54" spans="2:10" ht="20.25" customHeight="1" thickBot="1" x14ac:dyDescent="0.3"/>
    <row r="55" spans="2:10" ht="24.75" customHeight="1" thickBot="1" x14ac:dyDescent="0.3">
      <c r="C55" s="59"/>
      <c r="D55" s="343" t="s">
        <v>33</v>
      </c>
      <c r="E55" s="767" t="s">
        <v>54</v>
      </c>
      <c r="F55" s="768"/>
      <c r="G55" s="767" t="s">
        <v>196</v>
      </c>
      <c r="H55" s="768"/>
      <c r="I55" s="767" t="s">
        <v>195</v>
      </c>
      <c r="J55" s="768"/>
    </row>
    <row r="56" spans="2:10" ht="26.25" customHeight="1" thickBot="1" x14ac:dyDescent="0.3">
      <c r="C56" s="186"/>
      <c r="D56" s="289" t="s">
        <v>117</v>
      </c>
      <c r="E56" s="226" t="s">
        <v>117</v>
      </c>
      <c r="F56" s="227" t="s">
        <v>169</v>
      </c>
      <c r="G56" s="226" t="s">
        <v>117</v>
      </c>
      <c r="H56" s="227" t="s">
        <v>169</v>
      </c>
      <c r="I56" s="226" t="s">
        <v>117</v>
      </c>
      <c r="J56" s="227" t="s">
        <v>50</v>
      </c>
    </row>
    <row r="57" spans="2:10" ht="19.5" customHeight="1" x14ac:dyDescent="0.25">
      <c r="C57" s="228" t="s">
        <v>0</v>
      </c>
      <c r="D57" s="290">
        <v>82</v>
      </c>
      <c r="E57" s="293">
        <v>83</v>
      </c>
      <c r="F57" s="276">
        <f t="shared" ref="F57:F69" si="4">E57/D57-1</f>
        <v>1.2195121951219523E-2</v>
      </c>
      <c r="G57" s="237">
        <v>101</v>
      </c>
      <c r="H57" s="276">
        <f t="shared" ref="H57:H68" si="5">G57/E57-1</f>
        <v>0.2168674698795181</v>
      </c>
      <c r="I57" s="237">
        <v>70</v>
      </c>
      <c r="J57" s="276">
        <f>I57/G57-1</f>
        <v>-0.30693069306930698</v>
      </c>
    </row>
    <row r="58" spans="2:10" ht="19.5" customHeight="1" x14ac:dyDescent="0.25">
      <c r="C58" s="229" t="s">
        <v>1</v>
      </c>
      <c r="D58" s="291">
        <v>93</v>
      </c>
      <c r="E58" s="293">
        <v>101</v>
      </c>
      <c r="F58" s="277">
        <f t="shared" si="4"/>
        <v>8.602150537634401E-2</v>
      </c>
      <c r="G58" s="239">
        <v>122</v>
      </c>
      <c r="H58" s="276">
        <f t="shared" si="5"/>
        <v>0.20792079207920788</v>
      </c>
      <c r="I58" s="239">
        <v>119</v>
      </c>
      <c r="J58" s="276">
        <f>I58/G58-1</f>
        <v>-2.4590163934426257E-2</v>
      </c>
    </row>
    <row r="59" spans="2:10" ht="19.5" customHeight="1" x14ac:dyDescent="0.25">
      <c r="C59" s="229" t="s">
        <v>2</v>
      </c>
      <c r="D59" s="291">
        <v>141</v>
      </c>
      <c r="E59" s="293">
        <v>135</v>
      </c>
      <c r="F59" s="277">
        <f t="shared" si="4"/>
        <v>-4.2553191489361653E-2</v>
      </c>
      <c r="G59" s="239">
        <v>117</v>
      </c>
      <c r="H59" s="276">
        <f t="shared" si="5"/>
        <v>-0.1333333333333333</v>
      </c>
      <c r="I59" s="239">
        <v>132</v>
      </c>
      <c r="J59" s="277">
        <f t="shared" ref="J59:J68" si="6">IF(I59="","",I59/G59-1)</f>
        <v>0.12820512820512819</v>
      </c>
    </row>
    <row r="60" spans="2:10" ht="19.5" customHeight="1" x14ac:dyDescent="0.25">
      <c r="C60" s="229" t="s">
        <v>3</v>
      </c>
      <c r="D60" s="291">
        <v>107</v>
      </c>
      <c r="E60" s="293">
        <v>88</v>
      </c>
      <c r="F60" s="277">
        <f t="shared" si="4"/>
        <v>-0.17757009345794394</v>
      </c>
      <c r="G60" s="239">
        <v>141</v>
      </c>
      <c r="H60" s="276">
        <f t="shared" si="5"/>
        <v>0.60227272727272729</v>
      </c>
      <c r="I60" s="239"/>
      <c r="J60" s="277" t="str">
        <f t="shared" si="6"/>
        <v/>
      </c>
    </row>
    <row r="61" spans="2:10" ht="19.5" customHeight="1" x14ac:dyDescent="0.25">
      <c r="C61" s="229" t="s">
        <v>4</v>
      </c>
      <c r="D61" s="291">
        <v>107</v>
      </c>
      <c r="E61" s="293">
        <v>121</v>
      </c>
      <c r="F61" s="277">
        <f t="shared" si="4"/>
        <v>0.13084112149532712</v>
      </c>
      <c r="G61" s="239">
        <v>112</v>
      </c>
      <c r="H61" s="276">
        <f t="shared" si="5"/>
        <v>-7.4380165289256173E-2</v>
      </c>
      <c r="I61" s="239"/>
      <c r="J61" s="277" t="str">
        <f t="shared" si="6"/>
        <v/>
      </c>
    </row>
    <row r="62" spans="2:10" ht="19.5" customHeight="1" x14ac:dyDescent="0.25">
      <c r="C62" s="229" t="s">
        <v>5</v>
      </c>
      <c r="D62" s="291">
        <v>97</v>
      </c>
      <c r="E62" s="293">
        <v>152</v>
      </c>
      <c r="F62" s="277">
        <f t="shared" si="4"/>
        <v>0.5670103092783505</v>
      </c>
      <c r="G62" s="239">
        <v>113</v>
      </c>
      <c r="H62" s="276">
        <f t="shared" si="5"/>
        <v>-0.25657894736842102</v>
      </c>
      <c r="I62" s="239"/>
      <c r="J62" s="277" t="str">
        <f t="shared" si="6"/>
        <v/>
      </c>
    </row>
    <row r="63" spans="2:10" ht="19.5" customHeight="1" x14ac:dyDescent="0.25">
      <c r="C63" s="229" t="s">
        <v>6</v>
      </c>
      <c r="D63" s="291">
        <v>117</v>
      </c>
      <c r="E63" s="293">
        <v>123</v>
      </c>
      <c r="F63" s="277">
        <f t="shared" si="4"/>
        <v>5.1282051282051322E-2</v>
      </c>
      <c r="G63" s="239">
        <v>148</v>
      </c>
      <c r="H63" s="276">
        <f t="shared" si="5"/>
        <v>0.20325203252032531</v>
      </c>
      <c r="I63" s="239"/>
      <c r="J63" s="277" t="str">
        <f t="shared" si="6"/>
        <v/>
      </c>
    </row>
    <row r="64" spans="2:10" ht="19.5" customHeight="1" x14ac:dyDescent="0.25">
      <c r="C64" s="229" t="s">
        <v>7</v>
      </c>
      <c r="D64" s="291">
        <v>72</v>
      </c>
      <c r="E64" s="293">
        <v>87</v>
      </c>
      <c r="F64" s="277">
        <f t="shared" si="4"/>
        <v>0.20833333333333326</v>
      </c>
      <c r="G64" s="239">
        <v>85</v>
      </c>
      <c r="H64" s="276">
        <f t="shared" si="5"/>
        <v>-2.2988505747126409E-2</v>
      </c>
      <c r="I64" s="239"/>
      <c r="J64" s="277" t="str">
        <f t="shared" si="6"/>
        <v/>
      </c>
    </row>
    <row r="65" spans="3:10" ht="19.5" customHeight="1" x14ac:dyDescent="0.25">
      <c r="C65" s="229" t="s">
        <v>8</v>
      </c>
      <c r="D65" s="291">
        <v>104</v>
      </c>
      <c r="E65" s="293">
        <v>109</v>
      </c>
      <c r="F65" s="277">
        <f t="shared" si="4"/>
        <v>4.8076923076923128E-2</v>
      </c>
      <c r="G65" s="239">
        <v>111</v>
      </c>
      <c r="H65" s="276">
        <f t="shared" si="5"/>
        <v>1.8348623853210899E-2</v>
      </c>
      <c r="I65" s="239"/>
      <c r="J65" s="277" t="str">
        <f t="shared" si="6"/>
        <v/>
      </c>
    </row>
    <row r="66" spans="3:10" ht="19.5" customHeight="1" x14ac:dyDescent="0.25">
      <c r="C66" s="229" t="s">
        <v>9</v>
      </c>
      <c r="D66" s="291">
        <v>132</v>
      </c>
      <c r="E66" s="293">
        <v>109</v>
      </c>
      <c r="F66" s="277">
        <f t="shared" si="4"/>
        <v>-0.1742424242424242</v>
      </c>
      <c r="G66" s="239">
        <v>149</v>
      </c>
      <c r="H66" s="276">
        <f t="shared" si="5"/>
        <v>0.3669724770642202</v>
      </c>
      <c r="I66" s="239"/>
      <c r="J66" s="277" t="str">
        <f t="shared" si="6"/>
        <v/>
      </c>
    </row>
    <row r="67" spans="3:10" ht="19.5" customHeight="1" x14ac:dyDescent="0.25">
      <c r="C67" s="229" t="s">
        <v>10</v>
      </c>
      <c r="D67" s="291">
        <v>110</v>
      </c>
      <c r="E67" s="293">
        <v>126</v>
      </c>
      <c r="F67" s="277">
        <f t="shared" si="4"/>
        <v>0.1454545454545455</v>
      </c>
      <c r="G67" s="239">
        <v>102</v>
      </c>
      <c r="H67" s="276">
        <f t="shared" si="5"/>
        <v>-0.19047619047619047</v>
      </c>
      <c r="I67" s="239"/>
      <c r="J67" s="277" t="str">
        <f t="shared" si="6"/>
        <v/>
      </c>
    </row>
    <row r="68" spans="3:10" ht="19.5" customHeight="1" thickBot="1" x14ac:dyDescent="0.3">
      <c r="C68" s="230" t="s">
        <v>11</v>
      </c>
      <c r="D68" s="292">
        <v>165</v>
      </c>
      <c r="E68" s="294">
        <v>172</v>
      </c>
      <c r="F68" s="295">
        <f t="shared" si="4"/>
        <v>4.2424242424242475E-2</v>
      </c>
      <c r="G68" s="241">
        <v>192</v>
      </c>
      <c r="H68" s="296">
        <f t="shared" si="5"/>
        <v>0.11627906976744184</v>
      </c>
      <c r="I68" s="241"/>
      <c r="J68" s="277" t="str">
        <f t="shared" si="6"/>
        <v/>
      </c>
    </row>
    <row r="69" spans="3:10" ht="24" customHeight="1" thickBot="1" x14ac:dyDescent="0.3">
      <c r="C69" s="231" t="s">
        <v>36</v>
      </c>
      <c r="D69" s="242">
        <v>1327</v>
      </c>
      <c r="E69" s="243">
        <v>1406</v>
      </c>
      <c r="F69" s="279">
        <f t="shared" si="4"/>
        <v>5.9532780708364763E-2</v>
      </c>
      <c r="G69" s="243">
        <f>SUM(G57:G68)</f>
        <v>1493</v>
      </c>
      <c r="H69" s="279">
        <f>+G69/E69-1</f>
        <v>6.1877667140824988E-2</v>
      </c>
      <c r="I69" s="243">
        <f>SUM(I57:I68)</f>
        <v>321</v>
      </c>
      <c r="J69" s="113">
        <f>I69/SUMIF(I57:I68,"&lt;&gt;"&amp;"",G57:G68)-1</f>
        <v>-5.5882352941176494E-2</v>
      </c>
    </row>
    <row r="70" spans="3:10" ht="21" customHeight="1" x14ac:dyDescent="0.25">
      <c r="C70" s="532" t="s">
        <v>42</v>
      </c>
    </row>
    <row r="71" spans="3:10" ht="18.75" customHeight="1" x14ac:dyDescent="0.25">
      <c r="C71" s="532" t="s">
        <v>78</v>
      </c>
    </row>
  </sheetData>
  <mergeCells count="8">
    <mergeCell ref="I55:J55"/>
    <mergeCell ref="B4:J5"/>
    <mergeCell ref="E7:F7"/>
    <mergeCell ref="G7:H7"/>
    <mergeCell ref="I7:J7"/>
    <mergeCell ref="B52:J53"/>
    <mergeCell ref="E55:F55"/>
    <mergeCell ref="G55:H55"/>
  </mergeCells>
  <conditionalFormatting sqref="F9:F21">
    <cfRule type="cellIs" dxfId="28" priority="22" operator="lessThan">
      <formula>0</formula>
    </cfRule>
  </conditionalFormatting>
  <conditionalFormatting sqref="H9:H21">
    <cfRule type="cellIs" dxfId="27" priority="21" operator="lessThan">
      <formula>0</formula>
    </cfRule>
  </conditionalFormatting>
  <conditionalFormatting sqref="J9:J20">
    <cfRule type="cellIs" dxfId="26" priority="20" operator="lessThan">
      <formula>0</formula>
    </cfRule>
  </conditionalFormatting>
  <conditionalFormatting sqref="J21">
    <cfRule type="cellIs" dxfId="25" priority="14" operator="lessThan">
      <formula>0</formula>
    </cfRule>
  </conditionalFormatting>
  <conditionalFormatting sqref="F57:F69">
    <cfRule type="cellIs" dxfId="24" priority="5" operator="lessThan">
      <formula>0</formula>
    </cfRule>
  </conditionalFormatting>
  <conditionalFormatting sqref="H57:H69">
    <cfRule type="cellIs" dxfId="23" priority="4" operator="lessThan">
      <formula>0</formula>
    </cfRule>
  </conditionalFormatting>
  <conditionalFormatting sqref="J59:J68">
    <cfRule type="cellIs" dxfId="22" priority="3" operator="lessThan">
      <formula>0</formula>
    </cfRule>
  </conditionalFormatting>
  <conditionalFormatting sqref="J57:J58">
    <cfRule type="cellIs" dxfId="21" priority="2" operator="lessThan">
      <formula>0</formula>
    </cfRule>
  </conditionalFormatting>
  <conditionalFormatting sqref="J69">
    <cfRule type="cellIs" dxfId="20" priority="1" operator="lessThan">
      <formula>0</formula>
    </cfRule>
  </conditionalFormatting>
  <pageMargins left="0.59055118110236227" right="0.39370078740157483" top="0.78740157480314965" bottom="0.74803149606299213" header="0.31496062992125984" footer="0.31496062992125984"/>
  <pageSetup paperSize="9" scale="89" fitToHeight="0" orientation="portrait" r:id="rId1"/>
  <rowBreaks count="1" manualBreakCount="1">
    <brk id="47" max="10" man="1"/>
  </rowBreaks>
  <ignoredErrors>
    <ignoredError sqref="H21 F21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71"/>
  <sheetViews>
    <sheetView showGridLines="0" zoomScaleNormal="100" workbookViewId="0"/>
  </sheetViews>
  <sheetFormatPr baseColWidth="10" defaultRowHeight="15" x14ac:dyDescent="0.25"/>
  <cols>
    <col min="1" max="1" width="3" customWidth="1"/>
    <col min="2" max="2" width="2.28515625" customWidth="1"/>
    <col min="3" max="3" width="13.28515625" customWidth="1"/>
    <col min="4" max="4" width="12.7109375" customWidth="1"/>
    <col min="5" max="5" width="12.42578125" customWidth="1"/>
    <col min="6" max="6" width="11.28515625" customWidth="1"/>
    <col min="7" max="7" width="12" customWidth="1"/>
    <col min="8" max="8" width="11.42578125" customWidth="1"/>
    <col min="9" max="10" width="11.7109375" customWidth="1"/>
    <col min="11" max="11" width="2.42578125" customWidth="1"/>
  </cols>
  <sheetData>
    <row r="1" spans="1:11" ht="20.100000000000001" customHeight="1" x14ac:dyDescent="0.25"/>
    <row r="2" spans="1:11" ht="20.100000000000001" customHeight="1" x14ac:dyDescent="0.25"/>
    <row r="3" spans="1:11" ht="28.5" customHeight="1" x14ac:dyDescent="0.25"/>
    <row r="4" spans="1:11" ht="24" customHeight="1" x14ac:dyDescent="0.25">
      <c r="A4" s="65"/>
      <c r="B4" s="782" t="s">
        <v>228</v>
      </c>
      <c r="C4" s="782"/>
      <c r="D4" s="782"/>
      <c r="E4" s="782"/>
      <c r="F4" s="782"/>
      <c r="G4" s="782"/>
      <c r="H4" s="782"/>
      <c r="I4" s="782"/>
      <c r="J4" s="782"/>
      <c r="K4" s="232"/>
    </row>
    <row r="5" spans="1:11" ht="20.100000000000001" customHeight="1" x14ac:dyDescent="0.25">
      <c r="A5" s="65"/>
      <c r="B5" s="782"/>
      <c r="C5" s="782"/>
      <c r="D5" s="782"/>
      <c r="E5" s="782"/>
      <c r="F5" s="782"/>
      <c r="G5" s="782"/>
      <c r="H5" s="782"/>
      <c r="I5" s="782"/>
      <c r="J5" s="782"/>
      <c r="K5" s="232"/>
    </row>
    <row r="6" spans="1:11" ht="20.25" customHeight="1" thickBot="1" x14ac:dyDescent="0.3"/>
    <row r="7" spans="1:11" ht="22.5" customHeight="1" thickBot="1" x14ac:dyDescent="0.3">
      <c r="C7" s="59"/>
      <c r="D7" s="299" t="s">
        <v>33</v>
      </c>
      <c r="E7" s="785" t="s">
        <v>54</v>
      </c>
      <c r="F7" s="786"/>
      <c r="G7" s="785" t="s">
        <v>196</v>
      </c>
      <c r="H7" s="786"/>
      <c r="I7" s="785" t="s">
        <v>195</v>
      </c>
      <c r="J7" s="786"/>
    </row>
    <row r="8" spans="1:11" ht="33.75" customHeight="1" thickBot="1" x14ac:dyDescent="0.3">
      <c r="B8" s="59"/>
      <c r="C8" s="186"/>
      <c r="D8" s="287" t="s">
        <v>118</v>
      </c>
      <c r="E8" s="297" t="s">
        <v>118</v>
      </c>
      <c r="F8" s="298" t="s">
        <v>169</v>
      </c>
      <c r="G8" s="297" t="s">
        <v>118</v>
      </c>
      <c r="H8" s="298" t="s">
        <v>169</v>
      </c>
      <c r="I8" s="297" t="s">
        <v>118</v>
      </c>
      <c r="J8" s="298" t="s">
        <v>170</v>
      </c>
      <c r="K8" s="233"/>
    </row>
    <row r="9" spans="1:11" ht="18.95" customHeight="1" x14ac:dyDescent="0.25">
      <c r="B9" s="59"/>
      <c r="C9" s="461" t="s">
        <v>0</v>
      </c>
      <c r="D9" s="245">
        <v>1650</v>
      </c>
      <c r="E9" s="246">
        <v>1330</v>
      </c>
      <c r="F9" s="283">
        <f>E9/D9-1</f>
        <v>-0.19393939393939397</v>
      </c>
      <c r="G9" s="249">
        <v>2331</v>
      </c>
      <c r="H9" s="283">
        <f t="shared" ref="H9:H20" si="0">G9/E9-1</f>
        <v>0.75263157894736832</v>
      </c>
      <c r="I9" s="249">
        <v>1931</v>
      </c>
      <c r="J9" s="283">
        <f>I9/G9-1</f>
        <v>-0.1716001716001716</v>
      </c>
    </row>
    <row r="10" spans="1:11" ht="18.95" customHeight="1" x14ac:dyDescent="0.25">
      <c r="C10" s="462" t="s">
        <v>1</v>
      </c>
      <c r="D10" s="238">
        <v>1686</v>
      </c>
      <c r="E10" s="247">
        <v>1224</v>
      </c>
      <c r="F10" s="277">
        <f t="shared" ref="F10:F20" si="1">E10/D10-1</f>
        <v>-0.27402135231316727</v>
      </c>
      <c r="G10" s="239">
        <v>2081</v>
      </c>
      <c r="H10" s="277">
        <f t="shared" si="0"/>
        <v>0.70016339869281041</v>
      </c>
      <c r="I10" s="239">
        <v>1805</v>
      </c>
      <c r="J10" s="277">
        <f>I10/G10-1</f>
        <v>-0.1326285439692455</v>
      </c>
    </row>
    <row r="11" spans="1:11" ht="18.95" customHeight="1" x14ac:dyDescent="0.25">
      <c r="C11" s="462" t="s">
        <v>2</v>
      </c>
      <c r="D11" s="238">
        <v>1765</v>
      </c>
      <c r="E11" s="247">
        <v>1301</v>
      </c>
      <c r="F11" s="277">
        <f t="shared" si="1"/>
        <v>-0.26288951841359776</v>
      </c>
      <c r="G11" s="239">
        <v>1800</v>
      </c>
      <c r="H11" s="277">
        <f t="shared" si="0"/>
        <v>0.38355111452728674</v>
      </c>
      <c r="I11" s="239">
        <v>1849</v>
      </c>
      <c r="J11" s="277">
        <f t="shared" ref="J11:J20" si="2">IF(I11="","",I11/G11-1)</f>
        <v>2.7222222222222259E-2</v>
      </c>
    </row>
    <row r="12" spans="1:11" ht="18.95" customHeight="1" x14ac:dyDescent="0.25">
      <c r="C12" s="462" t="s">
        <v>3</v>
      </c>
      <c r="D12" s="238">
        <v>1434</v>
      </c>
      <c r="E12" s="247">
        <v>1025</v>
      </c>
      <c r="F12" s="277">
        <f t="shared" si="1"/>
        <v>-0.28521617852161785</v>
      </c>
      <c r="G12" s="239">
        <v>1942</v>
      </c>
      <c r="H12" s="277">
        <f t="shared" si="0"/>
        <v>0.89463414634146332</v>
      </c>
      <c r="I12" s="239"/>
      <c r="J12" s="277" t="str">
        <f t="shared" si="2"/>
        <v/>
      </c>
    </row>
    <row r="13" spans="1:11" ht="18.95" customHeight="1" x14ac:dyDescent="0.25">
      <c r="C13" s="462" t="s">
        <v>4</v>
      </c>
      <c r="D13" s="238">
        <v>1723</v>
      </c>
      <c r="E13" s="247">
        <v>1210</v>
      </c>
      <c r="F13" s="277">
        <f t="shared" si="1"/>
        <v>-0.29773650609402202</v>
      </c>
      <c r="G13" s="239">
        <v>2045</v>
      </c>
      <c r="H13" s="277">
        <f t="shared" si="0"/>
        <v>0.69008264462809921</v>
      </c>
      <c r="I13" s="239"/>
      <c r="J13" s="277" t="str">
        <f t="shared" si="2"/>
        <v/>
      </c>
    </row>
    <row r="14" spans="1:11" ht="18.95" customHeight="1" x14ac:dyDescent="0.25">
      <c r="C14" s="462" t="s">
        <v>5</v>
      </c>
      <c r="D14" s="238">
        <v>1563</v>
      </c>
      <c r="E14" s="247">
        <v>1549</v>
      </c>
      <c r="F14" s="277">
        <f t="shared" si="1"/>
        <v>-8.9571337172105192E-3</v>
      </c>
      <c r="G14" s="239">
        <v>1996</v>
      </c>
      <c r="H14" s="277">
        <f t="shared" si="0"/>
        <v>0.28857327307940617</v>
      </c>
      <c r="I14" s="239"/>
      <c r="J14" s="277" t="str">
        <f t="shared" si="2"/>
        <v/>
      </c>
    </row>
    <row r="15" spans="1:11" ht="18.95" customHeight="1" x14ac:dyDescent="0.25">
      <c r="C15" s="462" t="s">
        <v>6</v>
      </c>
      <c r="D15" s="238">
        <v>1456</v>
      </c>
      <c r="E15" s="247">
        <v>1869</v>
      </c>
      <c r="F15" s="277">
        <f t="shared" si="1"/>
        <v>0.28365384615384626</v>
      </c>
      <c r="G15" s="239">
        <v>1959</v>
      </c>
      <c r="H15" s="277">
        <f t="shared" si="0"/>
        <v>4.8154093097913409E-2</v>
      </c>
      <c r="I15" s="239"/>
      <c r="J15" s="277" t="str">
        <f t="shared" si="2"/>
        <v/>
      </c>
    </row>
    <row r="16" spans="1:11" ht="18.95" customHeight="1" x14ac:dyDescent="0.25">
      <c r="C16" s="462" t="s">
        <v>7</v>
      </c>
      <c r="D16" s="238">
        <v>1436</v>
      </c>
      <c r="E16" s="247">
        <v>1977</v>
      </c>
      <c r="F16" s="277">
        <f t="shared" si="1"/>
        <v>0.376740947075209</v>
      </c>
      <c r="G16" s="239">
        <v>1626</v>
      </c>
      <c r="H16" s="277">
        <f t="shared" si="0"/>
        <v>-0.17754172989377848</v>
      </c>
      <c r="I16" s="239"/>
      <c r="J16" s="277" t="str">
        <f t="shared" si="2"/>
        <v/>
      </c>
    </row>
    <row r="17" spans="3:10" ht="18.95" customHeight="1" x14ac:dyDescent="0.25">
      <c r="C17" s="462" t="s">
        <v>8</v>
      </c>
      <c r="D17" s="238">
        <v>1467</v>
      </c>
      <c r="E17" s="247">
        <v>2408</v>
      </c>
      <c r="F17" s="277">
        <f t="shared" si="1"/>
        <v>0.64144512610770277</v>
      </c>
      <c r="G17" s="239">
        <v>2045</v>
      </c>
      <c r="H17" s="277">
        <f t="shared" si="0"/>
        <v>-0.15074750830564787</v>
      </c>
      <c r="I17" s="239"/>
      <c r="J17" s="277" t="str">
        <f t="shared" si="2"/>
        <v/>
      </c>
    </row>
    <row r="18" spans="3:10" ht="18.95" customHeight="1" x14ac:dyDescent="0.25">
      <c r="C18" s="462" t="s">
        <v>9</v>
      </c>
      <c r="D18" s="238">
        <v>1503</v>
      </c>
      <c r="E18" s="247">
        <v>2582</v>
      </c>
      <c r="F18" s="277">
        <f t="shared" si="1"/>
        <v>0.71789753825681979</v>
      </c>
      <c r="G18" s="239">
        <v>2203</v>
      </c>
      <c r="H18" s="277">
        <f t="shared" si="0"/>
        <v>-0.14678543764523622</v>
      </c>
      <c r="I18" s="239"/>
      <c r="J18" s="277" t="str">
        <f t="shared" si="2"/>
        <v/>
      </c>
    </row>
    <row r="19" spans="3:10" ht="18.95" customHeight="1" x14ac:dyDescent="0.25">
      <c r="C19" s="462" t="s">
        <v>10</v>
      </c>
      <c r="D19" s="238">
        <v>1533</v>
      </c>
      <c r="E19" s="247">
        <v>2561</v>
      </c>
      <c r="F19" s="277">
        <f t="shared" si="1"/>
        <v>0.67058056099151986</v>
      </c>
      <c r="G19" s="239">
        <v>1887</v>
      </c>
      <c r="H19" s="277">
        <f t="shared" si="0"/>
        <v>-0.26317844591956263</v>
      </c>
      <c r="I19" s="239"/>
      <c r="J19" s="277" t="str">
        <f t="shared" si="2"/>
        <v/>
      </c>
    </row>
    <row r="20" spans="3:10" ht="18.95" customHeight="1" thickBot="1" x14ac:dyDescent="0.3">
      <c r="C20" s="463" t="s">
        <v>11</v>
      </c>
      <c r="D20" s="240">
        <v>1395</v>
      </c>
      <c r="E20" s="248">
        <v>2049</v>
      </c>
      <c r="F20" s="278">
        <f t="shared" si="1"/>
        <v>0.46881720430107521</v>
      </c>
      <c r="G20" s="241">
        <v>1858</v>
      </c>
      <c r="H20" s="278">
        <f t="shared" si="0"/>
        <v>-9.3216203025866307E-2</v>
      </c>
      <c r="I20" s="241"/>
      <c r="J20" s="278" t="str">
        <f t="shared" si="2"/>
        <v/>
      </c>
    </row>
    <row r="21" spans="3:10" ht="22.5" customHeight="1" thickBot="1" x14ac:dyDescent="0.3">
      <c r="C21" s="460" t="s">
        <v>36</v>
      </c>
      <c r="D21" s="242">
        <v>18611</v>
      </c>
      <c r="E21" s="243">
        <v>21085</v>
      </c>
      <c r="F21" s="113">
        <f t="shared" ref="F21" si="3">E21/D21-1</f>
        <v>0.1329321369082801</v>
      </c>
      <c r="G21" s="243">
        <f>SUM(G9:G20)</f>
        <v>23773</v>
      </c>
      <c r="H21" s="113">
        <f t="shared" ref="H21" si="4">G21/E21-1</f>
        <v>0.12748399336020877</v>
      </c>
      <c r="I21" s="243">
        <f>SUM(I9:I20)</f>
        <v>5585</v>
      </c>
      <c r="J21" s="113">
        <f>I21/SUMIF(I9:I20,"&lt;&gt;"&amp;"",G9:G20)-1</f>
        <v>-0.10093367675466836</v>
      </c>
    </row>
    <row r="22" spans="3:10" ht="21" customHeight="1" x14ac:dyDescent="0.25">
      <c r="C22" s="532" t="s">
        <v>42</v>
      </c>
    </row>
    <row r="23" spans="3:10" ht="18.95" customHeight="1" x14ac:dyDescent="0.25">
      <c r="C23" s="532" t="s">
        <v>78</v>
      </c>
    </row>
    <row r="24" spans="3:10" ht="15" customHeight="1" x14ac:dyDescent="0.25"/>
    <row r="25" spans="3:10" ht="15" customHeight="1" x14ac:dyDescent="0.25"/>
    <row r="26" spans="3:10" ht="15" customHeight="1" x14ac:dyDescent="0.25"/>
    <row r="27" spans="3:10" ht="15" customHeight="1" x14ac:dyDescent="0.25"/>
    <row r="28" spans="3:10" ht="15" customHeight="1" x14ac:dyDescent="0.25"/>
    <row r="29" spans="3:10" ht="15" customHeight="1" x14ac:dyDescent="0.25"/>
    <row r="30" spans="3:10" ht="15" customHeight="1" x14ac:dyDescent="0.25"/>
    <row r="31" spans="3:10" ht="15" customHeight="1" x14ac:dyDescent="0.25"/>
    <row r="32" spans="3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51" spans="2:10" ht="20.25" customHeight="1" x14ac:dyDescent="0.25"/>
    <row r="52" spans="2:10" ht="15" customHeight="1" x14ac:dyDescent="0.25">
      <c r="B52" s="773" t="s">
        <v>229</v>
      </c>
      <c r="C52" s="773"/>
      <c r="D52" s="773"/>
      <c r="E52" s="773"/>
      <c r="F52" s="773"/>
      <c r="G52" s="773"/>
      <c r="H52" s="773"/>
      <c r="I52" s="773"/>
      <c r="J52" s="773"/>
    </row>
    <row r="53" spans="2:10" ht="22.5" customHeight="1" x14ac:dyDescent="0.25">
      <c r="B53" s="773"/>
      <c r="C53" s="773"/>
      <c r="D53" s="773"/>
      <c r="E53" s="773"/>
      <c r="F53" s="773"/>
      <c r="G53" s="773"/>
      <c r="H53" s="773"/>
      <c r="I53" s="773"/>
      <c r="J53" s="773"/>
    </row>
    <row r="54" spans="2:10" ht="22.5" customHeight="1" thickBot="1" x14ac:dyDescent="0.3"/>
    <row r="55" spans="2:10" ht="24" customHeight="1" thickBot="1" x14ac:dyDescent="0.3">
      <c r="D55" s="522">
        <v>2022</v>
      </c>
      <c r="E55" s="783">
        <v>2023</v>
      </c>
      <c r="F55" s="784"/>
      <c r="G55" s="783">
        <v>2024</v>
      </c>
      <c r="H55" s="784"/>
      <c r="I55" s="783" t="s">
        <v>195</v>
      </c>
      <c r="J55" s="784"/>
    </row>
    <row r="56" spans="2:10" ht="33" customHeight="1" thickBot="1" x14ac:dyDescent="0.35">
      <c r="C56" s="342"/>
      <c r="D56" s="455" t="s">
        <v>171</v>
      </c>
      <c r="E56" s="630" t="s">
        <v>171</v>
      </c>
      <c r="F56" s="592" t="s">
        <v>169</v>
      </c>
      <c r="G56" s="630" t="s">
        <v>171</v>
      </c>
      <c r="H56" s="592" t="s">
        <v>169</v>
      </c>
      <c r="I56" s="630" t="s">
        <v>171</v>
      </c>
      <c r="J56" s="631" t="s">
        <v>170</v>
      </c>
    </row>
    <row r="57" spans="2:10" ht="18.75" customHeight="1" x14ac:dyDescent="0.25">
      <c r="C57" s="461" t="s">
        <v>0</v>
      </c>
      <c r="D57" s="523">
        <v>1022</v>
      </c>
      <c r="E57" s="447">
        <v>672</v>
      </c>
      <c r="F57" s="312">
        <f t="shared" ref="F57:F69" si="5">+(E57/D57-1)</f>
        <v>-0.34246575342465757</v>
      </c>
      <c r="G57" s="447">
        <v>458</v>
      </c>
      <c r="H57" s="312">
        <f t="shared" ref="H57:J69" si="6">+(G57/E57-1)</f>
        <v>-0.31845238095238093</v>
      </c>
      <c r="I57" s="447">
        <v>934</v>
      </c>
      <c r="J57" s="312">
        <f t="shared" si="6"/>
        <v>1.0393013100436681</v>
      </c>
    </row>
    <row r="58" spans="2:10" ht="18.75" customHeight="1" x14ac:dyDescent="0.25">
      <c r="C58" s="462" t="s">
        <v>1</v>
      </c>
      <c r="D58" s="524">
        <v>2456</v>
      </c>
      <c r="E58" s="443">
        <v>937</v>
      </c>
      <c r="F58" s="313">
        <f t="shared" si="5"/>
        <v>-0.61848534201954397</v>
      </c>
      <c r="G58" s="443">
        <v>1322</v>
      </c>
      <c r="H58" s="313">
        <f t="shared" si="6"/>
        <v>0.41088580576307354</v>
      </c>
      <c r="I58" s="443">
        <v>2226</v>
      </c>
      <c r="J58" s="312">
        <f t="shared" si="6"/>
        <v>0.68381240544629351</v>
      </c>
    </row>
    <row r="59" spans="2:10" ht="18.75" customHeight="1" x14ac:dyDescent="0.25">
      <c r="C59" s="462" t="s">
        <v>2</v>
      </c>
      <c r="D59" s="524">
        <v>4312</v>
      </c>
      <c r="E59" s="443">
        <v>1527</v>
      </c>
      <c r="F59" s="312">
        <f t="shared" si="5"/>
        <v>-0.6458719851576995</v>
      </c>
      <c r="G59" s="443">
        <v>2617</v>
      </c>
      <c r="H59" s="312">
        <f t="shared" si="6"/>
        <v>0.71381794368041906</v>
      </c>
      <c r="I59" s="443">
        <v>2802</v>
      </c>
      <c r="J59" s="312">
        <f t="shared" ref="J59:J66" si="7">IF(I59="","",I59/G59-1)</f>
        <v>7.0691631639281605E-2</v>
      </c>
    </row>
    <row r="60" spans="2:10" ht="18.75" customHeight="1" x14ac:dyDescent="0.25">
      <c r="C60" s="462" t="s">
        <v>3</v>
      </c>
      <c r="D60" s="524">
        <v>3457</v>
      </c>
      <c r="E60" s="443">
        <v>1390</v>
      </c>
      <c r="F60" s="313">
        <f t="shared" si="5"/>
        <v>-0.59791726930864919</v>
      </c>
      <c r="G60" s="443">
        <v>3294</v>
      </c>
      <c r="H60" s="313">
        <f t="shared" si="6"/>
        <v>1.3697841726618707</v>
      </c>
      <c r="I60" s="443"/>
      <c r="J60" s="312" t="str">
        <f t="shared" si="7"/>
        <v/>
      </c>
    </row>
    <row r="61" spans="2:10" ht="18.75" customHeight="1" x14ac:dyDescent="0.25">
      <c r="C61" s="462" t="s">
        <v>4</v>
      </c>
      <c r="D61" s="524">
        <v>3160</v>
      </c>
      <c r="E61" s="443">
        <v>1355</v>
      </c>
      <c r="F61" s="313">
        <f t="shared" si="5"/>
        <v>-0.57120253164556956</v>
      </c>
      <c r="G61" s="443">
        <v>2697</v>
      </c>
      <c r="H61" s="313">
        <f t="shared" si="6"/>
        <v>0.9904059040590405</v>
      </c>
      <c r="I61" s="443"/>
      <c r="J61" s="312" t="str">
        <f t="shared" si="7"/>
        <v/>
      </c>
    </row>
    <row r="62" spans="2:10" ht="18.75" customHeight="1" x14ac:dyDescent="0.25">
      <c r="C62" s="462" t="s">
        <v>5</v>
      </c>
      <c r="D62" s="524">
        <v>1524</v>
      </c>
      <c r="E62" s="443">
        <v>1442</v>
      </c>
      <c r="F62" s="313">
        <f t="shared" si="5"/>
        <v>-5.3805774278215202E-2</v>
      </c>
      <c r="G62" s="443">
        <v>3044</v>
      </c>
      <c r="H62" s="313">
        <f t="shared" si="6"/>
        <v>1.1109570041608876</v>
      </c>
      <c r="I62" s="443"/>
      <c r="J62" s="312" t="str">
        <f t="shared" si="7"/>
        <v/>
      </c>
    </row>
    <row r="63" spans="2:10" ht="18.75" customHeight="1" x14ac:dyDescent="0.25">
      <c r="C63" s="462" t="s">
        <v>6</v>
      </c>
      <c r="D63" s="524">
        <v>920</v>
      </c>
      <c r="E63" s="443">
        <v>907</v>
      </c>
      <c r="F63" s="312">
        <f t="shared" si="5"/>
        <v>-1.413043478260867E-2</v>
      </c>
      <c r="G63" s="443">
        <v>1151</v>
      </c>
      <c r="H63" s="312">
        <f t="shared" si="6"/>
        <v>0.26901874310915108</v>
      </c>
      <c r="I63" s="443"/>
      <c r="J63" s="312" t="str">
        <f t="shared" si="7"/>
        <v/>
      </c>
    </row>
    <row r="64" spans="2:10" ht="18.75" customHeight="1" x14ac:dyDescent="0.25">
      <c r="C64" s="462" t="s">
        <v>7</v>
      </c>
      <c r="D64" s="524">
        <v>623</v>
      </c>
      <c r="E64" s="443">
        <v>521</v>
      </c>
      <c r="F64" s="313">
        <f t="shared" si="5"/>
        <v>-0.1637239165329053</v>
      </c>
      <c r="G64" s="443">
        <v>720</v>
      </c>
      <c r="H64" s="313">
        <f t="shared" si="6"/>
        <v>0.38195777351247595</v>
      </c>
      <c r="I64" s="443"/>
      <c r="J64" s="312" t="str">
        <f t="shared" si="7"/>
        <v/>
      </c>
    </row>
    <row r="65" spans="3:10" ht="18.75" customHeight="1" x14ac:dyDescent="0.25">
      <c r="C65" s="462" t="s">
        <v>8</v>
      </c>
      <c r="D65" s="524">
        <v>1068</v>
      </c>
      <c r="E65" s="443">
        <v>922</v>
      </c>
      <c r="F65" s="313">
        <f t="shared" si="5"/>
        <v>-0.13670411985018727</v>
      </c>
      <c r="G65" s="443">
        <v>1336</v>
      </c>
      <c r="H65" s="313">
        <f t="shared" si="6"/>
        <v>0.44902386117136661</v>
      </c>
      <c r="I65" s="443"/>
      <c r="J65" s="312" t="str">
        <f t="shared" si="7"/>
        <v/>
      </c>
    </row>
    <row r="66" spans="3:10" ht="18.75" customHeight="1" x14ac:dyDescent="0.25">
      <c r="C66" s="462" t="s">
        <v>9</v>
      </c>
      <c r="D66" s="524">
        <v>2245</v>
      </c>
      <c r="E66" s="443">
        <v>2082</v>
      </c>
      <c r="F66" s="313">
        <f t="shared" si="5"/>
        <v>-7.2605790645879686E-2</v>
      </c>
      <c r="G66" s="443">
        <v>4045</v>
      </c>
      <c r="H66" s="313">
        <f t="shared" si="6"/>
        <v>0.94284341978866482</v>
      </c>
      <c r="I66" s="443"/>
      <c r="J66" s="312" t="str">
        <f t="shared" si="7"/>
        <v/>
      </c>
    </row>
    <row r="67" spans="3:10" ht="18.75" customHeight="1" x14ac:dyDescent="0.25">
      <c r="C67" s="462" t="s">
        <v>10</v>
      </c>
      <c r="D67" s="524">
        <v>2455</v>
      </c>
      <c r="E67" s="443">
        <v>2123</v>
      </c>
      <c r="F67" s="312">
        <f t="shared" si="5"/>
        <v>-0.13523421588594708</v>
      </c>
      <c r="G67" s="444">
        <v>4802</v>
      </c>
      <c r="H67" s="312">
        <f t="shared" si="6"/>
        <v>1.2618935468676402</v>
      </c>
      <c r="I67" s="444"/>
      <c r="J67" s="312" t="str">
        <f>IF(I67="","",I67/G67-1)</f>
        <v/>
      </c>
    </row>
    <row r="68" spans="3:10" ht="18.75" customHeight="1" thickBot="1" x14ac:dyDescent="0.3">
      <c r="C68" s="526" t="s">
        <v>11</v>
      </c>
      <c r="D68" s="525">
        <v>1171</v>
      </c>
      <c r="E68" s="444">
        <v>922</v>
      </c>
      <c r="F68" s="315">
        <f t="shared" si="5"/>
        <v>-0.21263877028181044</v>
      </c>
      <c r="G68" s="444">
        <v>2183</v>
      </c>
      <c r="H68" s="315">
        <f t="shared" si="6"/>
        <v>1.3676789587852496</v>
      </c>
      <c r="I68" s="444"/>
      <c r="J68" s="315" t="str">
        <f>IF(I68="","",I68/G68-1)</f>
        <v/>
      </c>
    </row>
    <row r="69" spans="3:10" ht="23.25" customHeight="1" thickBot="1" x14ac:dyDescent="0.3">
      <c r="C69" s="460" t="s">
        <v>36</v>
      </c>
      <c r="D69" s="465">
        <v>24413</v>
      </c>
      <c r="E69" s="445">
        <v>14800</v>
      </c>
      <c r="F69" s="316">
        <f t="shared" si="5"/>
        <v>-0.39376561667963794</v>
      </c>
      <c r="G69" s="445">
        <f>SUM(G57:G68)</f>
        <v>27669</v>
      </c>
      <c r="H69" s="316">
        <f t="shared" si="6"/>
        <v>0.869527027027027</v>
      </c>
      <c r="I69" s="445">
        <f>SUM(I57:I68)</f>
        <v>5962</v>
      </c>
      <c r="J69" s="446">
        <f>I69/SUMIF(I57:I68,"&lt;&gt;"&amp;"",G57:G68)-1</f>
        <v>0.35592449397316361</v>
      </c>
    </row>
    <row r="70" spans="3:10" ht="24.75" customHeight="1" x14ac:dyDescent="0.25">
      <c r="C70" s="532" t="s">
        <v>42</v>
      </c>
    </row>
    <row r="71" spans="3:10" ht="18" customHeight="1" x14ac:dyDescent="0.25">
      <c r="C71" s="532" t="s">
        <v>78</v>
      </c>
    </row>
  </sheetData>
  <mergeCells count="8">
    <mergeCell ref="B4:J5"/>
    <mergeCell ref="E55:F55"/>
    <mergeCell ref="G55:H55"/>
    <mergeCell ref="I55:J55"/>
    <mergeCell ref="B52:J53"/>
    <mergeCell ref="E7:F7"/>
    <mergeCell ref="G7:H7"/>
    <mergeCell ref="I7:J7"/>
  </mergeCells>
  <conditionalFormatting sqref="J21">
    <cfRule type="cellIs" dxfId="19" priority="17" operator="lessThan">
      <formula>0</formula>
    </cfRule>
  </conditionalFormatting>
  <conditionalFormatting sqref="H21">
    <cfRule type="cellIs" dxfId="18" priority="16" operator="lessThan">
      <formula>0</formula>
    </cfRule>
  </conditionalFormatting>
  <conditionalFormatting sqref="F21">
    <cfRule type="cellIs" dxfId="17" priority="15" operator="lessThan">
      <formula>0</formula>
    </cfRule>
  </conditionalFormatting>
  <conditionalFormatting sqref="J69">
    <cfRule type="cellIs" dxfId="16" priority="5" operator="lessThan">
      <formula>0</formula>
    </cfRule>
  </conditionalFormatting>
  <conditionalFormatting sqref="F57:F69">
    <cfRule type="cellIs" dxfId="15" priority="9" operator="lessThan">
      <formula>0</formula>
    </cfRule>
  </conditionalFormatting>
  <conditionalFormatting sqref="H57:H69">
    <cfRule type="cellIs" dxfId="14" priority="8" operator="lessThan">
      <formula>0</formula>
    </cfRule>
  </conditionalFormatting>
  <conditionalFormatting sqref="J57:J68">
    <cfRule type="cellIs" dxfId="13" priority="7" operator="lessThan">
      <formula>0</formula>
    </cfRule>
  </conditionalFormatting>
  <conditionalFormatting sqref="F9:F20">
    <cfRule type="cellIs" dxfId="12" priority="3" operator="lessThan">
      <formula>0</formula>
    </cfRule>
  </conditionalFormatting>
  <conditionalFormatting sqref="H9:H20">
    <cfRule type="cellIs" dxfId="11" priority="2" operator="lessThan">
      <formula>0</formula>
    </cfRule>
  </conditionalFormatting>
  <conditionalFormatting sqref="J9:J20">
    <cfRule type="cellIs" dxfId="10" priority="1" operator="lessThan">
      <formula>0</formula>
    </cfRule>
  </conditionalFormatting>
  <pageMargins left="0.59055118110236227" right="0.39370078740157483" top="0.78740157480314965" bottom="0.74803149606299213" header="0.31496062992125984" footer="0.31496062992125984"/>
  <pageSetup paperSize="9" scale="88" fitToHeight="0" orientation="portrait" r:id="rId1"/>
  <rowBreaks count="1" manualBreakCount="1">
    <brk id="47" max="10" man="1"/>
  </rowBreaks>
  <ignoredErrors>
    <ignoredError sqref="H69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T71"/>
  <sheetViews>
    <sheetView showGridLines="0" zoomScaleNormal="100" workbookViewId="0"/>
  </sheetViews>
  <sheetFormatPr baseColWidth="10" defaultRowHeight="15" x14ac:dyDescent="0.25"/>
  <cols>
    <col min="1" max="1" width="2.5703125" customWidth="1"/>
    <col min="2" max="2" width="13.28515625" customWidth="1"/>
    <col min="3" max="3" width="12.5703125" customWidth="1"/>
    <col min="4" max="4" width="12.28515625" customWidth="1"/>
    <col min="5" max="8" width="12" customWidth="1"/>
    <col min="9" max="9" width="11.42578125" customWidth="1"/>
    <col min="10" max="10" width="1.85546875" customWidth="1"/>
    <col min="11" max="11" width="20.42578125" customWidth="1"/>
    <col min="12" max="12" width="10.7109375" customWidth="1"/>
    <col min="13" max="19" width="12" customWidth="1"/>
    <col min="20" max="20" width="3" customWidth="1"/>
  </cols>
  <sheetData>
    <row r="1" spans="1:20" ht="20.100000000000001" customHeight="1" x14ac:dyDescent="0.25"/>
    <row r="2" spans="1:20" ht="20.100000000000001" customHeight="1" x14ac:dyDescent="0.25">
      <c r="E2" s="36"/>
    </row>
    <row r="3" spans="1:20" ht="20.100000000000001" customHeight="1" x14ac:dyDescent="0.25"/>
    <row r="4" spans="1:20" ht="20.100000000000001" customHeight="1" x14ac:dyDescent="0.25">
      <c r="A4" s="65"/>
      <c r="B4" s="787" t="s">
        <v>230</v>
      </c>
      <c r="C4" s="787"/>
      <c r="D4" s="787"/>
      <c r="E4" s="787"/>
      <c r="F4" s="787"/>
      <c r="G4" s="787"/>
      <c r="H4" s="787"/>
      <c r="I4" s="787"/>
      <c r="J4" s="250"/>
      <c r="K4" s="250"/>
    </row>
    <row r="5" spans="1:20" ht="21.75" customHeight="1" x14ac:dyDescent="0.25">
      <c r="A5" s="250"/>
      <c r="B5" s="787"/>
      <c r="C5" s="787"/>
      <c r="D5" s="787"/>
      <c r="E5" s="787"/>
      <c r="F5" s="787"/>
      <c r="G5" s="787"/>
      <c r="H5" s="787"/>
      <c r="I5" s="787"/>
      <c r="J5" s="250"/>
      <c r="K5" s="250"/>
    </row>
    <row r="6" spans="1:20" s="65" customFormat="1" ht="20.100000000000001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T6"/>
    </row>
    <row r="7" spans="1:20" ht="24" customHeight="1" thickBot="1" x14ac:dyDescent="0.3">
      <c r="C7" s="99">
        <v>2022</v>
      </c>
      <c r="D7" s="791">
        <v>2023</v>
      </c>
      <c r="E7" s="792"/>
      <c r="F7" s="791">
        <v>2024</v>
      </c>
      <c r="G7" s="792"/>
      <c r="H7" s="791" t="s">
        <v>195</v>
      </c>
      <c r="I7" s="792"/>
    </row>
    <row r="8" spans="1:20" ht="30" customHeight="1" thickBot="1" x14ac:dyDescent="0.3">
      <c r="C8" s="251" t="s">
        <v>172</v>
      </c>
      <c r="D8" s="251" t="s">
        <v>172</v>
      </c>
      <c r="E8" s="252" t="s">
        <v>169</v>
      </c>
      <c r="F8" s="251" t="s">
        <v>172</v>
      </c>
      <c r="G8" s="252" t="s">
        <v>169</v>
      </c>
      <c r="H8" s="251" t="s">
        <v>172</v>
      </c>
      <c r="I8" s="252" t="s">
        <v>111</v>
      </c>
    </row>
    <row r="9" spans="1:20" ht="19.5" customHeight="1" x14ac:dyDescent="0.25">
      <c r="B9" s="555" t="s">
        <v>0</v>
      </c>
      <c r="C9" s="253">
        <v>103</v>
      </c>
      <c r="D9" s="253">
        <v>160</v>
      </c>
      <c r="E9" s="139">
        <f>D9/C9-1</f>
        <v>0.55339805825242716</v>
      </c>
      <c r="F9" s="257">
        <v>140</v>
      </c>
      <c r="G9" s="139">
        <f>F9/D9-1</f>
        <v>-0.125</v>
      </c>
      <c r="H9" s="257">
        <v>139</v>
      </c>
      <c r="I9" s="139">
        <f>H9/F9-1</f>
        <v>-7.1428571428571175E-3</v>
      </c>
    </row>
    <row r="10" spans="1:20" ht="19.5" customHeight="1" x14ac:dyDescent="0.25">
      <c r="B10" s="556" t="s">
        <v>1</v>
      </c>
      <c r="C10" s="253">
        <v>121</v>
      </c>
      <c r="D10" s="253">
        <v>186</v>
      </c>
      <c r="E10" s="139">
        <f t="shared" ref="E10:E21" si="0">D10/C10-1</f>
        <v>0.53719008264462809</v>
      </c>
      <c r="F10" s="257">
        <v>173</v>
      </c>
      <c r="G10" s="139">
        <f t="shared" ref="G10:G21" si="1">F10/D10-1</f>
        <v>-6.9892473118279619E-2</v>
      </c>
      <c r="H10" s="257">
        <v>149</v>
      </c>
      <c r="I10" s="139">
        <f>H10/F10-1</f>
        <v>-0.13872832369942201</v>
      </c>
    </row>
    <row r="11" spans="1:20" ht="19.5" customHeight="1" x14ac:dyDescent="0.25">
      <c r="B11" s="556" t="s">
        <v>2</v>
      </c>
      <c r="C11" s="253">
        <v>185</v>
      </c>
      <c r="D11" s="253">
        <v>196</v>
      </c>
      <c r="E11" s="139">
        <f t="shared" si="0"/>
        <v>5.9459459459459518E-2</v>
      </c>
      <c r="F11" s="257">
        <v>144</v>
      </c>
      <c r="G11" s="139">
        <f t="shared" si="1"/>
        <v>-0.26530612244897955</v>
      </c>
      <c r="H11" s="257">
        <v>156</v>
      </c>
      <c r="I11" s="139">
        <f t="shared" ref="I11:I20" si="2">IF(H11="","",H11/F11-1)</f>
        <v>8.3333333333333259E-2</v>
      </c>
    </row>
    <row r="12" spans="1:20" ht="19.5" customHeight="1" x14ac:dyDescent="0.25">
      <c r="B12" s="556" t="s">
        <v>3</v>
      </c>
      <c r="C12" s="253">
        <v>162</v>
      </c>
      <c r="D12" s="253">
        <v>161</v>
      </c>
      <c r="E12" s="139">
        <f t="shared" si="0"/>
        <v>-6.1728395061728669E-3</v>
      </c>
      <c r="F12" s="257">
        <v>103</v>
      </c>
      <c r="G12" s="139">
        <f t="shared" si="1"/>
        <v>-0.36024844720496896</v>
      </c>
      <c r="H12" s="257"/>
      <c r="I12" s="139" t="str">
        <f t="shared" si="2"/>
        <v/>
      </c>
    </row>
    <row r="13" spans="1:20" ht="19.5" customHeight="1" x14ac:dyDescent="0.25">
      <c r="B13" s="556" t="s">
        <v>4</v>
      </c>
      <c r="C13" s="253">
        <v>166</v>
      </c>
      <c r="D13" s="253">
        <v>166</v>
      </c>
      <c r="E13" s="139">
        <f t="shared" si="0"/>
        <v>0</v>
      </c>
      <c r="F13" s="257">
        <v>153</v>
      </c>
      <c r="G13" s="139">
        <f t="shared" si="1"/>
        <v>-7.8313253012048167E-2</v>
      </c>
      <c r="H13" s="257"/>
      <c r="I13" s="139" t="str">
        <f t="shared" si="2"/>
        <v/>
      </c>
    </row>
    <row r="14" spans="1:20" ht="19.5" customHeight="1" x14ac:dyDescent="0.25">
      <c r="B14" s="556" t="s">
        <v>5</v>
      </c>
      <c r="C14" s="253">
        <v>260</v>
      </c>
      <c r="D14" s="253">
        <v>182</v>
      </c>
      <c r="E14" s="139">
        <f t="shared" si="0"/>
        <v>-0.30000000000000004</v>
      </c>
      <c r="F14" s="257">
        <v>195</v>
      </c>
      <c r="G14" s="139">
        <f t="shared" si="1"/>
        <v>7.1428571428571397E-2</v>
      </c>
      <c r="H14" s="257"/>
      <c r="I14" s="139" t="str">
        <f t="shared" si="2"/>
        <v/>
      </c>
    </row>
    <row r="15" spans="1:20" ht="19.5" customHeight="1" x14ac:dyDescent="0.25">
      <c r="B15" s="556" t="s">
        <v>6</v>
      </c>
      <c r="C15" s="253">
        <v>206</v>
      </c>
      <c r="D15" s="253">
        <v>190</v>
      </c>
      <c r="E15" s="139">
        <f t="shared" si="0"/>
        <v>-7.7669902912621325E-2</v>
      </c>
      <c r="F15" s="257">
        <v>229</v>
      </c>
      <c r="G15" s="139">
        <f t="shared" si="1"/>
        <v>0.20526315789473681</v>
      </c>
      <c r="H15" s="257"/>
      <c r="I15" s="139" t="str">
        <f t="shared" si="2"/>
        <v/>
      </c>
    </row>
    <row r="16" spans="1:20" ht="19.5" customHeight="1" x14ac:dyDescent="0.25">
      <c r="B16" s="556" t="s">
        <v>7</v>
      </c>
      <c r="C16" s="253">
        <v>155</v>
      </c>
      <c r="D16" s="253">
        <v>159</v>
      </c>
      <c r="E16" s="139">
        <f t="shared" si="0"/>
        <v>2.5806451612903292E-2</v>
      </c>
      <c r="F16" s="257">
        <v>113</v>
      </c>
      <c r="G16" s="139">
        <f t="shared" si="1"/>
        <v>-0.28930817610062898</v>
      </c>
      <c r="H16" s="257"/>
      <c r="I16" s="139" t="str">
        <f t="shared" si="2"/>
        <v/>
      </c>
    </row>
    <row r="17" spans="1:19" ht="19.5" customHeight="1" x14ac:dyDescent="0.25">
      <c r="B17" s="556" t="s">
        <v>8</v>
      </c>
      <c r="C17" s="253">
        <v>168</v>
      </c>
      <c r="D17" s="253">
        <v>117</v>
      </c>
      <c r="E17" s="139">
        <f t="shared" si="0"/>
        <v>-0.3035714285714286</v>
      </c>
      <c r="F17" s="257">
        <v>97</v>
      </c>
      <c r="G17" s="139">
        <f t="shared" si="1"/>
        <v>-0.17094017094017089</v>
      </c>
      <c r="H17" s="257"/>
      <c r="I17" s="139" t="str">
        <f t="shared" si="2"/>
        <v/>
      </c>
    </row>
    <row r="18" spans="1:19" ht="19.5" customHeight="1" x14ac:dyDescent="0.25">
      <c r="B18" s="556" t="s">
        <v>9</v>
      </c>
      <c r="C18" s="253">
        <v>198</v>
      </c>
      <c r="D18" s="253">
        <v>169</v>
      </c>
      <c r="E18" s="139">
        <f t="shared" si="0"/>
        <v>-0.14646464646464652</v>
      </c>
      <c r="F18" s="257">
        <v>115</v>
      </c>
      <c r="G18" s="139">
        <f t="shared" si="1"/>
        <v>-0.31952662721893488</v>
      </c>
      <c r="H18" s="257"/>
      <c r="I18" s="139" t="str">
        <f t="shared" si="2"/>
        <v/>
      </c>
    </row>
    <row r="19" spans="1:19" ht="19.5" customHeight="1" x14ac:dyDescent="0.25">
      <c r="B19" s="556" t="s">
        <v>10</v>
      </c>
      <c r="C19" s="253">
        <v>145</v>
      </c>
      <c r="D19" s="253">
        <v>155</v>
      </c>
      <c r="E19" s="139">
        <f t="shared" si="0"/>
        <v>6.8965517241379226E-2</v>
      </c>
      <c r="F19" s="257">
        <v>144</v>
      </c>
      <c r="G19" s="139">
        <f t="shared" si="1"/>
        <v>-7.096774193548383E-2</v>
      </c>
      <c r="H19" s="257"/>
      <c r="I19" s="139" t="str">
        <f t="shared" si="2"/>
        <v/>
      </c>
    </row>
    <row r="20" spans="1:19" ht="19.5" customHeight="1" thickBot="1" x14ac:dyDescent="0.3">
      <c r="B20" s="557" t="s">
        <v>11</v>
      </c>
      <c r="C20" s="254">
        <v>174</v>
      </c>
      <c r="D20" s="254">
        <v>142</v>
      </c>
      <c r="E20" s="141">
        <f t="shared" si="0"/>
        <v>-0.18390804597701149</v>
      </c>
      <c r="F20" s="258">
        <v>145</v>
      </c>
      <c r="G20" s="141">
        <f t="shared" si="1"/>
        <v>2.1126760563380254E-2</v>
      </c>
      <c r="H20" s="258"/>
      <c r="I20" s="141" t="str">
        <f t="shared" si="2"/>
        <v/>
      </c>
    </row>
    <row r="21" spans="1:19" ht="24" customHeight="1" thickBot="1" x14ac:dyDescent="0.3">
      <c r="B21" s="558" t="s">
        <v>36</v>
      </c>
      <c r="C21" s="255">
        <v>2043</v>
      </c>
      <c r="D21" s="256">
        <v>1983</v>
      </c>
      <c r="E21" s="113">
        <f t="shared" si="0"/>
        <v>-2.9368575624082238E-2</v>
      </c>
      <c r="F21" s="256">
        <f>SUM(F9:F20)</f>
        <v>1751</v>
      </c>
      <c r="G21" s="113">
        <f t="shared" si="1"/>
        <v>-0.11699445284921839</v>
      </c>
      <c r="H21" s="256">
        <f>SUM(H9:H20)</f>
        <v>444</v>
      </c>
      <c r="I21" s="113">
        <f>H21/SUMIF(H9:H20,"&lt;&gt;"&amp;"",F9:F20)-1</f>
        <v>-2.8446389496717739E-2</v>
      </c>
    </row>
    <row r="22" spans="1:19" ht="24" customHeight="1" x14ac:dyDescent="0.25">
      <c r="B22" s="42" t="s">
        <v>42</v>
      </c>
      <c r="F22" s="34"/>
      <c r="H22" s="34"/>
    </row>
    <row r="23" spans="1:19" ht="21" customHeight="1" x14ac:dyDescent="0.25">
      <c r="A23" s="332"/>
      <c r="B23" s="42" t="s">
        <v>43</v>
      </c>
    </row>
    <row r="24" spans="1:19" ht="20.25" x14ac:dyDescent="0.25">
      <c r="A24" s="332"/>
      <c r="P24" s="61"/>
    </row>
    <row r="25" spans="1:19" ht="20.25" x14ac:dyDescent="0.3">
      <c r="P25" s="62"/>
      <c r="S25" s="63"/>
    </row>
    <row r="27" spans="1:19" ht="20.25" x14ac:dyDescent="0.3">
      <c r="J27" s="62"/>
      <c r="K27" s="62"/>
    </row>
    <row r="45" spans="2:2" x14ac:dyDescent="0.25">
      <c r="B45" s="36"/>
    </row>
    <row r="50" spans="2:19" x14ac:dyDescent="0.25">
      <c r="M50" s="34"/>
    </row>
    <row r="51" spans="2:19" x14ac:dyDescent="0.25">
      <c r="M51" s="34"/>
      <c r="P51" s="34"/>
      <c r="Q51" s="34"/>
      <c r="R51" s="34"/>
    </row>
    <row r="52" spans="2:19" x14ac:dyDescent="0.25">
      <c r="B52" s="788" t="s">
        <v>231</v>
      </c>
      <c r="C52" s="788"/>
      <c r="D52" s="788"/>
      <c r="E52" s="788"/>
      <c r="F52" s="788"/>
      <c r="G52" s="788"/>
      <c r="H52" s="788"/>
      <c r="I52" s="788"/>
      <c r="M52" s="34"/>
      <c r="P52" s="34"/>
      <c r="Q52" s="34"/>
      <c r="R52" s="34"/>
    </row>
    <row r="53" spans="2:19" x14ac:dyDescent="0.25">
      <c r="B53" s="788"/>
      <c r="C53" s="788"/>
      <c r="D53" s="788"/>
      <c r="E53" s="788"/>
      <c r="F53" s="788"/>
      <c r="G53" s="788"/>
      <c r="H53" s="788"/>
      <c r="I53" s="788"/>
      <c r="M53" s="34"/>
      <c r="P53" s="333"/>
      <c r="Q53" s="333"/>
      <c r="R53" s="333"/>
      <c r="S53" s="333"/>
    </row>
    <row r="54" spans="2:19" ht="15.75" thickBot="1" x14ac:dyDescent="0.3">
      <c r="M54" s="34"/>
    </row>
    <row r="55" spans="2:19" ht="24" customHeight="1" thickBot="1" x14ac:dyDescent="0.3">
      <c r="B55" s="324"/>
      <c r="C55" s="335">
        <v>2022</v>
      </c>
      <c r="D55" s="789">
        <v>2023</v>
      </c>
      <c r="E55" s="790"/>
      <c r="F55" s="789">
        <v>2024</v>
      </c>
      <c r="G55" s="790"/>
      <c r="H55" s="789" t="s">
        <v>195</v>
      </c>
      <c r="I55" s="790"/>
      <c r="M55" s="34"/>
    </row>
    <row r="56" spans="2:19" ht="31.5" customHeight="1" thickBot="1" x14ac:dyDescent="0.3">
      <c r="B56" s="325"/>
      <c r="C56" s="336" t="s">
        <v>126</v>
      </c>
      <c r="D56" s="334" t="s">
        <v>126</v>
      </c>
      <c r="E56" s="252" t="s">
        <v>169</v>
      </c>
      <c r="F56" s="334" t="s">
        <v>126</v>
      </c>
      <c r="G56" s="252" t="s">
        <v>169</v>
      </c>
      <c r="H56" s="334" t="s">
        <v>126</v>
      </c>
      <c r="I56" s="252" t="s">
        <v>111</v>
      </c>
      <c r="M56" s="34"/>
    </row>
    <row r="57" spans="2:19" ht="19.5" customHeight="1" x14ac:dyDescent="0.25">
      <c r="B57" s="551" t="s">
        <v>0</v>
      </c>
      <c r="C57" s="337">
        <v>104</v>
      </c>
      <c r="D57" s="326">
        <v>105</v>
      </c>
      <c r="E57" s="313">
        <f t="shared" ref="E57:E69" si="3">+(D57/C57-1)</f>
        <v>9.6153846153845812E-3</v>
      </c>
      <c r="F57" s="326">
        <v>91</v>
      </c>
      <c r="G57" s="313">
        <f>F57/D57-1</f>
        <v>-0.1333333333333333</v>
      </c>
      <c r="H57" s="326">
        <v>120</v>
      </c>
      <c r="I57" s="315">
        <f>H57/F57-1</f>
        <v>0.31868131868131866</v>
      </c>
      <c r="M57" s="34"/>
    </row>
    <row r="58" spans="2:19" ht="19.5" customHeight="1" x14ac:dyDescent="0.25">
      <c r="B58" s="552" t="s">
        <v>1</v>
      </c>
      <c r="C58" s="337">
        <v>119</v>
      </c>
      <c r="D58" s="326">
        <v>154</v>
      </c>
      <c r="E58" s="313">
        <f t="shared" si="3"/>
        <v>0.29411764705882359</v>
      </c>
      <c r="F58" s="326">
        <v>127</v>
      </c>
      <c r="G58" s="313">
        <f t="shared" ref="G58:G68" si="4">F58/D58-1</f>
        <v>-0.17532467532467533</v>
      </c>
      <c r="H58" s="326">
        <v>189</v>
      </c>
      <c r="I58" s="315">
        <f>H58/F58-1</f>
        <v>0.48818897637795278</v>
      </c>
      <c r="M58" s="34"/>
    </row>
    <row r="59" spans="2:19" ht="19.5" customHeight="1" x14ac:dyDescent="0.25">
      <c r="B59" s="552" t="s">
        <v>2</v>
      </c>
      <c r="C59" s="337">
        <v>156</v>
      </c>
      <c r="D59" s="326">
        <v>198</v>
      </c>
      <c r="E59" s="313">
        <f t="shared" si="3"/>
        <v>0.26923076923076916</v>
      </c>
      <c r="F59" s="326">
        <v>136</v>
      </c>
      <c r="G59" s="313">
        <f t="shared" si="4"/>
        <v>-0.31313131313131315</v>
      </c>
      <c r="H59" s="326">
        <v>212</v>
      </c>
      <c r="I59" s="315">
        <f t="shared" ref="I59:I68" si="5">IF(H59="","",H59/F59-1)</f>
        <v>0.55882352941176472</v>
      </c>
      <c r="M59" s="34"/>
    </row>
    <row r="60" spans="2:19" ht="19.5" customHeight="1" x14ac:dyDescent="0.25">
      <c r="B60" s="552" t="s">
        <v>3</v>
      </c>
      <c r="C60" s="337">
        <v>126</v>
      </c>
      <c r="D60" s="326">
        <v>195</v>
      </c>
      <c r="E60" s="313">
        <f t="shared" si="3"/>
        <v>0.54761904761904767</v>
      </c>
      <c r="F60" s="326">
        <v>122</v>
      </c>
      <c r="G60" s="313">
        <f t="shared" si="4"/>
        <v>-0.37435897435897436</v>
      </c>
      <c r="H60" s="326"/>
      <c r="I60" s="315" t="str">
        <f t="shared" si="5"/>
        <v/>
      </c>
      <c r="M60" s="34"/>
    </row>
    <row r="61" spans="2:19" ht="19.5" customHeight="1" x14ac:dyDescent="0.25">
      <c r="B61" s="552" t="s">
        <v>4</v>
      </c>
      <c r="C61" s="337">
        <v>115</v>
      </c>
      <c r="D61" s="326">
        <v>188</v>
      </c>
      <c r="E61" s="313">
        <f t="shared" si="3"/>
        <v>0.63478260869565228</v>
      </c>
      <c r="F61" s="326">
        <v>131</v>
      </c>
      <c r="G61" s="313">
        <f t="shared" si="4"/>
        <v>-0.30319148936170215</v>
      </c>
      <c r="H61" s="326"/>
      <c r="I61" s="315" t="str">
        <f t="shared" si="5"/>
        <v/>
      </c>
      <c r="M61" s="34"/>
    </row>
    <row r="62" spans="2:19" ht="19.5" customHeight="1" x14ac:dyDescent="0.25">
      <c r="B62" s="552" t="s">
        <v>5</v>
      </c>
      <c r="C62" s="337">
        <v>118</v>
      </c>
      <c r="D62" s="326">
        <v>173</v>
      </c>
      <c r="E62" s="313">
        <f t="shared" si="3"/>
        <v>0.46610169491525433</v>
      </c>
      <c r="F62" s="326">
        <v>216</v>
      </c>
      <c r="G62" s="313">
        <f t="shared" si="4"/>
        <v>0.24855491329479773</v>
      </c>
      <c r="H62" s="326"/>
      <c r="I62" s="315" t="str">
        <f t="shared" si="5"/>
        <v/>
      </c>
    </row>
    <row r="63" spans="2:19" ht="19.5" customHeight="1" x14ac:dyDescent="0.25">
      <c r="B63" s="552" t="s">
        <v>6</v>
      </c>
      <c r="C63" s="337">
        <v>71</v>
      </c>
      <c r="D63" s="326">
        <v>149</v>
      </c>
      <c r="E63" s="313">
        <f t="shared" si="3"/>
        <v>1.0985915492957745</v>
      </c>
      <c r="F63" s="326">
        <v>96</v>
      </c>
      <c r="G63" s="313">
        <f t="shared" si="4"/>
        <v>-0.35570469798657722</v>
      </c>
      <c r="H63" s="326"/>
      <c r="I63" s="315" t="str">
        <f t="shared" si="5"/>
        <v/>
      </c>
    </row>
    <row r="64" spans="2:19" ht="19.5" customHeight="1" x14ac:dyDescent="0.25">
      <c r="B64" s="552" t="s">
        <v>7</v>
      </c>
      <c r="C64" s="337">
        <v>48</v>
      </c>
      <c r="D64" s="326">
        <v>135</v>
      </c>
      <c r="E64" s="313">
        <f t="shared" si="3"/>
        <v>1.8125</v>
      </c>
      <c r="F64" s="326">
        <v>127</v>
      </c>
      <c r="G64" s="313">
        <f t="shared" si="4"/>
        <v>-5.9259259259259234E-2</v>
      </c>
      <c r="H64" s="326"/>
      <c r="I64" s="315" t="str">
        <f t="shared" si="5"/>
        <v/>
      </c>
    </row>
    <row r="65" spans="2:9" ht="19.5" customHeight="1" x14ac:dyDescent="0.25">
      <c r="B65" s="552" t="s">
        <v>8</v>
      </c>
      <c r="C65" s="337">
        <v>155</v>
      </c>
      <c r="D65" s="326">
        <v>126</v>
      </c>
      <c r="E65" s="313">
        <f t="shared" si="3"/>
        <v>-0.18709677419354842</v>
      </c>
      <c r="F65" s="326">
        <v>110</v>
      </c>
      <c r="G65" s="313">
        <f t="shared" si="4"/>
        <v>-0.12698412698412698</v>
      </c>
      <c r="H65" s="326"/>
      <c r="I65" s="315" t="str">
        <f t="shared" si="5"/>
        <v/>
      </c>
    </row>
    <row r="66" spans="2:9" ht="19.5" customHeight="1" x14ac:dyDescent="0.25">
      <c r="B66" s="552" t="s">
        <v>9</v>
      </c>
      <c r="C66" s="337">
        <v>171</v>
      </c>
      <c r="D66" s="326">
        <v>149</v>
      </c>
      <c r="E66" s="313">
        <f t="shared" si="3"/>
        <v>-0.12865497076023391</v>
      </c>
      <c r="F66" s="326">
        <v>184</v>
      </c>
      <c r="G66" s="313">
        <f t="shared" si="4"/>
        <v>0.2348993288590604</v>
      </c>
      <c r="H66" s="326"/>
      <c r="I66" s="315" t="str">
        <f t="shared" si="5"/>
        <v/>
      </c>
    </row>
    <row r="67" spans="2:9" ht="19.5" customHeight="1" x14ac:dyDescent="0.25">
      <c r="B67" s="552" t="s">
        <v>10</v>
      </c>
      <c r="C67" s="337">
        <v>192</v>
      </c>
      <c r="D67" s="326">
        <v>186</v>
      </c>
      <c r="E67" s="313">
        <f t="shared" si="3"/>
        <v>-3.125E-2</v>
      </c>
      <c r="F67" s="339">
        <v>137</v>
      </c>
      <c r="G67" s="313">
        <f t="shared" si="4"/>
        <v>-0.26344086021505375</v>
      </c>
      <c r="H67" s="339"/>
      <c r="I67" s="315" t="str">
        <f t="shared" si="5"/>
        <v/>
      </c>
    </row>
    <row r="68" spans="2:9" ht="19.5" customHeight="1" thickBot="1" x14ac:dyDescent="0.3">
      <c r="B68" s="553" t="s">
        <v>11</v>
      </c>
      <c r="C68" s="338">
        <v>114</v>
      </c>
      <c r="D68" s="327">
        <v>166</v>
      </c>
      <c r="E68" s="328">
        <f t="shared" si="3"/>
        <v>0.45614035087719307</v>
      </c>
      <c r="F68" s="327">
        <v>156</v>
      </c>
      <c r="G68" s="313">
        <f t="shared" si="4"/>
        <v>-6.0240963855421659E-2</v>
      </c>
      <c r="H68" s="327"/>
      <c r="I68" s="328" t="str">
        <f t="shared" si="5"/>
        <v/>
      </c>
    </row>
    <row r="69" spans="2:9" ht="22.5" customHeight="1" thickBot="1" x14ac:dyDescent="0.3">
      <c r="B69" s="554" t="s">
        <v>36</v>
      </c>
      <c r="C69" s="329">
        <v>1489</v>
      </c>
      <c r="D69" s="643">
        <v>1924</v>
      </c>
      <c r="E69" s="644">
        <f t="shared" si="3"/>
        <v>0.29214237743451976</v>
      </c>
      <c r="F69" s="330">
        <f>SUM(F57:F68)</f>
        <v>1633</v>
      </c>
      <c r="G69" s="316">
        <f t="shared" ref="G69" si="6">+(F69/D69-1)</f>
        <v>-0.15124740124740121</v>
      </c>
      <c r="H69" s="330">
        <f>SUM(H57:H68)</f>
        <v>521</v>
      </c>
      <c r="I69" s="113">
        <f>H69/SUMIF(H57:H68,"&lt;&gt;"&amp;"",F57:F68)-1</f>
        <v>0.47175141242937846</v>
      </c>
    </row>
    <row r="70" spans="2:9" ht="22.5" customHeight="1" x14ac:dyDescent="0.25">
      <c r="B70" s="42" t="s">
        <v>42</v>
      </c>
      <c r="C70" s="244"/>
    </row>
    <row r="71" spans="2:9" ht="18.75" customHeight="1" x14ac:dyDescent="0.25">
      <c r="B71" s="42" t="s">
        <v>43</v>
      </c>
    </row>
  </sheetData>
  <customSheetViews>
    <customSheetView guid="{29F239DC-BC5F-44E2-A25F-EB80EC96DB25}" showGridLines="0">
      <pageMargins left="0.62992125984251968" right="0.47244094488188981" top="0.6692913385826772" bottom="0.74803149606299213" header="0.31496062992125984" footer="0.31496062992125984"/>
      <pageSetup paperSize="9" scale="90" orientation="portrait" r:id="rId1"/>
    </customSheetView>
  </customSheetViews>
  <mergeCells count="8">
    <mergeCell ref="B4:I5"/>
    <mergeCell ref="B52:I53"/>
    <mergeCell ref="D55:E55"/>
    <mergeCell ref="F55:G55"/>
    <mergeCell ref="H55:I55"/>
    <mergeCell ref="D7:E7"/>
    <mergeCell ref="F7:G7"/>
    <mergeCell ref="H7:I7"/>
  </mergeCells>
  <conditionalFormatting sqref="E9:E21">
    <cfRule type="cellIs" dxfId="9" priority="10" operator="lessThan">
      <formula>0</formula>
    </cfRule>
  </conditionalFormatting>
  <conditionalFormatting sqref="G9:G21">
    <cfRule type="cellIs" dxfId="8" priority="9" operator="lessThan">
      <formula>0</formula>
    </cfRule>
  </conditionalFormatting>
  <conditionalFormatting sqref="I11:I20">
    <cfRule type="cellIs" dxfId="7" priority="8" operator="lessThan">
      <formula>0</formula>
    </cfRule>
  </conditionalFormatting>
  <conditionalFormatting sqref="I9:I10">
    <cfRule type="cellIs" dxfId="6" priority="7" operator="lessThan">
      <formula>0</formula>
    </cfRule>
  </conditionalFormatting>
  <conditionalFormatting sqref="I21">
    <cfRule type="cellIs" dxfId="5" priority="6" operator="lessThan">
      <formula>0</formula>
    </cfRule>
  </conditionalFormatting>
  <conditionalFormatting sqref="E57:E69">
    <cfRule type="cellIs" dxfId="4" priority="5" operator="lessThan">
      <formula>0</formula>
    </cfRule>
  </conditionalFormatting>
  <conditionalFormatting sqref="G57:G69">
    <cfRule type="cellIs" dxfId="3" priority="4" operator="lessThan">
      <formula>0</formula>
    </cfRule>
  </conditionalFormatting>
  <conditionalFormatting sqref="I57:I68">
    <cfRule type="cellIs" dxfId="2" priority="3" operator="lessThan">
      <formula>0</formula>
    </cfRule>
  </conditionalFormatting>
  <conditionalFormatting sqref="I69">
    <cfRule type="cellIs" dxfId="1" priority="1" operator="lessThan">
      <formula>0</formula>
    </cfRule>
  </conditionalFormatting>
  <pageMargins left="0.62992125984251968" right="0.47244094488188981" top="0.6692913385826772" bottom="0.74803149606299213" header="0.31496062992125984" footer="0.31496062992125984"/>
  <pageSetup paperSize="9" scale="89" orientation="portrait" r:id="rId2"/>
  <rowBreaks count="1" manualBreakCount="1">
    <brk id="47" max="9" man="1"/>
  </row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T369"/>
  <sheetViews>
    <sheetView zoomScaleNormal="100" workbookViewId="0">
      <selection activeCell="G8" sqref="G8"/>
    </sheetView>
  </sheetViews>
  <sheetFormatPr baseColWidth="10" defaultRowHeight="15" x14ac:dyDescent="0.25"/>
  <cols>
    <col min="1" max="1" width="12.7109375" style="4" customWidth="1"/>
    <col min="2" max="2" width="12.85546875" style="4" customWidth="1"/>
    <col min="3" max="3" width="25.28515625" style="4" customWidth="1"/>
    <col min="4" max="4" width="9.140625" style="4" customWidth="1"/>
    <col min="6" max="6" width="17.5703125" customWidth="1"/>
    <col min="7" max="7" width="29.85546875" customWidth="1"/>
    <col min="8" max="8" width="8" customWidth="1"/>
    <col min="9" max="9" width="17.5703125" customWidth="1"/>
    <col min="10" max="10" width="29.85546875" customWidth="1"/>
    <col min="11" max="22" width="6.85546875" customWidth="1"/>
    <col min="23" max="23" width="8" customWidth="1"/>
    <col min="24" max="24" width="6.5703125" customWidth="1"/>
    <col min="25" max="25" width="5.5703125" customWidth="1"/>
    <col min="26" max="26" width="6" customWidth="1"/>
    <col min="27" max="27" width="5.7109375" customWidth="1"/>
    <col min="28" max="28" width="5.5703125" customWidth="1"/>
    <col min="29" max="29" width="7.140625" customWidth="1"/>
    <col min="30" max="30" width="11.42578125" customWidth="1"/>
    <col min="31" max="31" width="8.140625" customWidth="1"/>
    <col min="32" max="32" width="11" customWidth="1"/>
    <col min="33" max="33" width="10.140625" customWidth="1"/>
    <col min="34" max="34" width="9.85546875" customWidth="1"/>
    <col min="35" max="35" width="6.85546875" customWidth="1"/>
    <col min="36" max="36" width="8" customWidth="1"/>
    <col min="37" max="37" width="6.5703125" customWidth="1"/>
    <col min="38" max="38" width="5.5703125" customWidth="1"/>
    <col min="39" max="39" width="6" customWidth="1"/>
    <col min="40" max="40" width="5.7109375" customWidth="1"/>
    <col min="41" max="41" width="5.5703125" customWidth="1"/>
    <col min="42" max="42" width="7.140625" customWidth="1"/>
    <col min="43" max="43" width="11.42578125" customWidth="1"/>
    <col min="44" max="44" width="8.140625" customWidth="1"/>
    <col min="45" max="45" width="11" customWidth="1"/>
    <col min="46" max="46" width="10.140625" customWidth="1"/>
    <col min="47" max="47" width="9.85546875" customWidth="1"/>
    <col min="48" max="48" width="6.85546875" customWidth="1"/>
    <col min="49" max="49" width="8" customWidth="1"/>
    <col min="50" max="50" width="6.5703125" customWidth="1"/>
    <col min="51" max="51" width="5.5703125" customWidth="1"/>
    <col min="52" max="52" width="6" customWidth="1"/>
    <col min="53" max="53" width="5.7109375" customWidth="1"/>
    <col min="54" max="54" width="5.5703125" customWidth="1"/>
    <col min="55" max="55" width="7.140625" customWidth="1"/>
    <col min="56" max="56" width="11.42578125" customWidth="1"/>
    <col min="57" max="57" width="8.140625" customWidth="1"/>
    <col min="58" max="58" width="11" customWidth="1"/>
    <col min="59" max="59" width="10.140625" customWidth="1"/>
    <col min="60" max="60" width="9.85546875" customWidth="1"/>
    <col min="61" max="61" width="6.85546875" customWidth="1"/>
    <col min="62" max="62" width="8" customWidth="1"/>
    <col min="63" max="63" width="6.5703125" customWidth="1"/>
    <col min="64" max="64" width="5.28515625" customWidth="1"/>
    <col min="65" max="65" width="6" customWidth="1"/>
    <col min="66" max="66" width="5.7109375" customWidth="1"/>
    <col min="67" max="67" width="5.140625" customWidth="1"/>
    <col min="68" max="68" width="7.140625" customWidth="1"/>
    <col min="69" max="69" width="11.42578125" customWidth="1"/>
    <col min="70" max="70" width="8.140625" customWidth="1"/>
    <col min="71" max="71" width="11" customWidth="1"/>
    <col min="72" max="72" width="10.140625" customWidth="1"/>
    <col min="73" max="73" width="9.85546875" customWidth="1"/>
    <col min="74" max="74" width="12.5703125" customWidth="1"/>
    <col min="75" max="75" width="6.5703125" customWidth="1"/>
    <col min="76" max="76" width="5.28515625" customWidth="1"/>
    <col min="77" max="77" width="6" customWidth="1"/>
    <col min="78" max="78" width="5.7109375" customWidth="1"/>
    <col min="79" max="79" width="5.5703125" customWidth="1"/>
    <col min="80" max="80" width="7.140625" customWidth="1"/>
    <col min="82" max="82" width="8.140625" customWidth="1"/>
    <col min="83" max="83" width="11" customWidth="1"/>
    <col min="84" max="84" width="10.140625" customWidth="1"/>
    <col min="85" max="85" width="9.85546875" customWidth="1"/>
    <col min="86" max="86" width="12.5703125" bestFit="1" customWidth="1"/>
  </cols>
  <sheetData>
    <row r="1" spans="1:20" ht="47.25" customHeight="1" x14ac:dyDescent="0.25">
      <c r="A1" s="793" t="s">
        <v>39</v>
      </c>
      <c r="B1" s="793"/>
      <c r="C1" s="793"/>
      <c r="D1" s="793"/>
      <c r="F1" s="16" t="s">
        <v>18</v>
      </c>
      <c r="G1" t="s">
        <v>32</v>
      </c>
      <c r="I1" s="16" t="s">
        <v>18</v>
      </c>
      <c r="J1" t="s">
        <v>32</v>
      </c>
    </row>
    <row r="2" spans="1:20" ht="16.5" thickBot="1" x14ac:dyDescent="0.3">
      <c r="A2" s="3"/>
      <c r="B2" s="3"/>
      <c r="C2" s="3"/>
      <c r="D2" s="3"/>
    </row>
    <row r="3" spans="1:20" ht="17.25" customHeight="1" thickBot="1" x14ac:dyDescent="0.3">
      <c r="A3" s="189" t="s">
        <v>13</v>
      </c>
      <c r="B3" s="190" t="s">
        <v>12</v>
      </c>
      <c r="C3" s="190" t="s">
        <v>18</v>
      </c>
      <c r="D3" s="191" t="s">
        <v>14</v>
      </c>
      <c r="F3" s="16" t="s">
        <v>15</v>
      </c>
      <c r="G3" t="s">
        <v>17</v>
      </c>
      <c r="I3" s="16" t="s">
        <v>15</v>
      </c>
      <c r="J3" t="s">
        <v>17</v>
      </c>
    </row>
    <row r="4" spans="1:20" x14ac:dyDescent="0.25">
      <c r="A4" s="6">
        <v>2009</v>
      </c>
      <c r="B4" s="24" t="s">
        <v>25</v>
      </c>
      <c r="C4" s="7" t="s">
        <v>27</v>
      </c>
      <c r="D4" s="20">
        <v>1563</v>
      </c>
      <c r="F4" s="17">
        <v>2009</v>
      </c>
      <c r="G4" s="34">
        <v>16255</v>
      </c>
      <c r="I4" s="17">
        <v>2022</v>
      </c>
      <c r="J4" s="34">
        <v>18611</v>
      </c>
    </row>
    <row r="5" spans="1:20" x14ac:dyDescent="0.25">
      <c r="A5" s="9">
        <v>2010</v>
      </c>
      <c r="B5" s="23" t="s">
        <v>25</v>
      </c>
      <c r="C5" s="5" t="s">
        <v>27</v>
      </c>
      <c r="D5" s="19">
        <v>1770</v>
      </c>
      <c r="F5" s="17">
        <v>2010</v>
      </c>
      <c r="G5" s="34">
        <v>16937</v>
      </c>
      <c r="I5" s="18" t="s">
        <v>0</v>
      </c>
      <c r="J5" s="34">
        <v>1650</v>
      </c>
    </row>
    <row r="6" spans="1:20" x14ac:dyDescent="0.25">
      <c r="A6" s="9">
        <v>2011</v>
      </c>
      <c r="B6" s="23" t="s">
        <v>25</v>
      </c>
      <c r="C6" s="5" t="s">
        <v>27</v>
      </c>
      <c r="D6" s="19">
        <v>1732</v>
      </c>
      <c r="F6" s="17">
        <v>2011</v>
      </c>
      <c r="G6" s="34">
        <v>18488</v>
      </c>
      <c r="I6" s="18" t="s">
        <v>1</v>
      </c>
      <c r="J6" s="34">
        <v>1686</v>
      </c>
    </row>
    <row r="7" spans="1:20" x14ac:dyDescent="0.25">
      <c r="A7" s="9">
        <v>2012</v>
      </c>
      <c r="B7" s="23" t="s">
        <v>25</v>
      </c>
      <c r="C7" s="5" t="s">
        <v>27</v>
      </c>
      <c r="D7" s="19">
        <v>1705</v>
      </c>
      <c r="F7" s="17">
        <v>2012</v>
      </c>
      <c r="G7" s="34">
        <v>18840</v>
      </c>
      <c r="I7" s="18" t="s">
        <v>2</v>
      </c>
      <c r="J7" s="34">
        <v>1765</v>
      </c>
      <c r="M7" s="57"/>
      <c r="N7" s="34"/>
    </row>
    <row r="8" spans="1:20" x14ac:dyDescent="0.25">
      <c r="A8" s="9">
        <v>2013</v>
      </c>
      <c r="B8" s="23" t="s">
        <v>25</v>
      </c>
      <c r="C8" s="5" t="s">
        <v>27</v>
      </c>
      <c r="D8" s="19">
        <v>1705</v>
      </c>
      <c r="F8" s="17">
        <v>2013</v>
      </c>
      <c r="G8" s="34">
        <v>18717</v>
      </c>
      <c r="I8" s="18" t="s">
        <v>3</v>
      </c>
      <c r="J8" s="34">
        <v>1434</v>
      </c>
      <c r="M8" s="58"/>
      <c r="N8" s="56"/>
    </row>
    <row r="9" spans="1:20" x14ac:dyDescent="0.25">
      <c r="A9" s="9">
        <v>2014</v>
      </c>
      <c r="B9" s="23" t="s">
        <v>25</v>
      </c>
      <c r="C9" s="5" t="s">
        <v>27</v>
      </c>
      <c r="D9" s="19">
        <v>1703</v>
      </c>
      <c r="F9" s="17">
        <v>2014</v>
      </c>
      <c r="G9" s="34">
        <v>17405</v>
      </c>
      <c r="I9" s="18" t="s">
        <v>4</v>
      </c>
      <c r="J9" s="34">
        <v>1723</v>
      </c>
      <c r="M9" s="57"/>
      <c r="N9" s="34"/>
    </row>
    <row r="10" spans="1:20" x14ac:dyDescent="0.25">
      <c r="A10" s="9">
        <v>2015</v>
      </c>
      <c r="B10" s="23" t="s">
        <v>25</v>
      </c>
      <c r="C10" s="5" t="s">
        <v>27</v>
      </c>
      <c r="D10" s="19">
        <v>1530</v>
      </c>
      <c r="F10" s="17">
        <v>2015</v>
      </c>
      <c r="G10" s="34">
        <v>18973</v>
      </c>
      <c r="I10" s="18" t="s">
        <v>5</v>
      </c>
      <c r="J10" s="34">
        <v>1563</v>
      </c>
      <c r="M10" s="58"/>
      <c r="N10" s="56"/>
      <c r="T10" s="201"/>
    </row>
    <row r="11" spans="1:20" x14ac:dyDescent="0.25">
      <c r="A11" s="9">
        <v>2016</v>
      </c>
      <c r="B11" s="23" t="s">
        <v>25</v>
      </c>
      <c r="C11" s="5" t="s">
        <v>27</v>
      </c>
      <c r="D11" s="19">
        <v>1507</v>
      </c>
      <c r="F11" s="17">
        <v>2016</v>
      </c>
      <c r="G11" s="34">
        <v>22675</v>
      </c>
      <c r="I11" s="18" t="s">
        <v>6</v>
      </c>
      <c r="J11" s="34">
        <v>1456</v>
      </c>
      <c r="M11" s="57"/>
      <c r="N11" s="34"/>
    </row>
    <row r="12" spans="1:20" x14ac:dyDescent="0.25">
      <c r="A12" s="9">
        <v>2017</v>
      </c>
      <c r="B12" s="23" t="s">
        <v>25</v>
      </c>
      <c r="C12" s="5" t="s">
        <v>27</v>
      </c>
      <c r="D12" s="19">
        <v>1418</v>
      </c>
      <c r="F12" s="17">
        <v>2017</v>
      </c>
      <c r="G12" s="34">
        <v>25953</v>
      </c>
      <c r="I12" s="18" t="s">
        <v>7</v>
      </c>
      <c r="J12" s="34">
        <v>1436</v>
      </c>
      <c r="M12" s="58"/>
      <c r="N12" s="56"/>
    </row>
    <row r="13" spans="1:20" x14ac:dyDescent="0.25">
      <c r="A13" s="9">
        <v>2018</v>
      </c>
      <c r="B13" s="23" t="s">
        <v>25</v>
      </c>
      <c r="C13" s="5" t="s">
        <v>27</v>
      </c>
      <c r="D13" s="19">
        <v>1399</v>
      </c>
      <c r="F13" s="17">
        <v>2018</v>
      </c>
      <c r="G13" s="34">
        <v>26933</v>
      </c>
      <c r="I13" s="18" t="s">
        <v>8</v>
      </c>
      <c r="J13" s="34">
        <v>1467</v>
      </c>
      <c r="M13" s="57"/>
      <c r="N13" s="34"/>
    </row>
    <row r="14" spans="1:20" ht="15" customHeight="1" x14ac:dyDescent="0.25">
      <c r="A14" s="9">
        <v>2019</v>
      </c>
      <c r="B14" s="23" t="s">
        <v>25</v>
      </c>
      <c r="C14" s="5" t="s">
        <v>27</v>
      </c>
      <c r="D14" s="19">
        <v>1495</v>
      </c>
      <c r="F14" s="17">
        <v>2019</v>
      </c>
      <c r="G14" s="34">
        <v>30691</v>
      </c>
      <c r="I14" s="18" t="s">
        <v>9</v>
      </c>
      <c r="J14" s="34">
        <v>1503</v>
      </c>
      <c r="M14" s="58"/>
      <c r="N14" s="56"/>
    </row>
    <row r="15" spans="1:20" ht="15.75" customHeight="1" x14ac:dyDescent="0.25">
      <c r="A15" s="9">
        <v>2020</v>
      </c>
      <c r="B15" s="23" t="s">
        <v>25</v>
      </c>
      <c r="C15" s="5" t="s">
        <v>27</v>
      </c>
      <c r="D15" s="19">
        <v>1460</v>
      </c>
      <c r="F15" s="17">
        <v>2020</v>
      </c>
      <c r="G15" s="34">
        <v>28270</v>
      </c>
      <c r="I15" s="18" t="s">
        <v>10</v>
      </c>
      <c r="J15" s="34">
        <v>1533</v>
      </c>
      <c r="M15" s="57"/>
      <c r="N15" s="34"/>
    </row>
    <row r="16" spans="1:20" ht="15" customHeight="1" thickBot="1" x14ac:dyDescent="0.3">
      <c r="A16" s="128">
        <v>2021</v>
      </c>
      <c r="B16" s="25" t="s">
        <v>25</v>
      </c>
      <c r="C16" s="11" t="s">
        <v>27</v>
      </c>
      <c r="D16" s="26">
        <v>1562</v>
      </c>
      <c r="F16" s="17">
        <v>2021</v>
      </c>
      <c r="G16" s="34">
        <v>25327</v>
      </c>
      <c r="I16" s="18" t="s">
        <v>11</v>
      </c>
      <c r="J16" s="34">
        <v>1395</v>
      </c>
      <c r="M16" s="58"/>
      <c r="N16" s="56"/>
    </row>
    <row r="17" spans="1:14" ht="15" customHeight="1" x14ac:dyDescent="0.25">
      <c r="A17" s="6">
        <v>2009</v>
      </c>
      <c r="B17" s="24" t="s">
        <v>25</v>
      </c>
      <c r="C17" s="7" t="s">
        <v>28</v>
      </c>
      <c r="D17" s="20">
        <v>1263</v>
      </c>
      <c r="F17" s="17">
        <v>2022</v>
      </c>
      <c r="G17" s="34">
        <v>18611</v>
      </c>
      <c r="I17" s="17">
        <v>2023</v>
      </c>
      <c r="J17" s="34">
        <v>21085</v>
      </c>
      <c r="M17" s="57"/>
      <c r="N17" s="34"/>
    </row>
    <row r="18" spans="1:14" ht="15" customHeight="1" x14ac:dyDescent="0.25">
      <c r="A18" s="9">
        <v>2010</v>
      </c>
      <c r="B18" s="23" t="s">
        <v>25</v>
      </c>
      <c r="C18" s="5" t="s">
        <v>28</v>
      </c>
      <c r="D18" s="19">
        <v>1436</v>
      </c>
      <c r="F18" s="17">
        <v>2023</v>
      </c>
      <c r="G18" s="34">
        <v>21085</v>
      </c>
      <c r="I18" s="18" t="s">
        <v>0</v>
      </c>
      <c r="J18" s="34">
        <v>1330</v>
      </c>
      <c r="M18" s="58"/>
      <c r="N18" s="56"/>
    </row>
    <row r="19" spans="1:14" ht="15" customHeight="1" x14ac:dyDescent="0.25">
      <c r="A19" s="9">
        <v>2011</v>
      </c>
      <c r="B19" s="23" t="s">
        <v>25</v>
      </c>
      <c r="C19" s="5" t="s">
        <v>28</v>
      </c>
      <c r="D19" s="19">
        <v>1412</v>
      </c>
      <c r="F19" s="17">
        <v>2024</v>
      </c>
      <c r="G19" s="34">
        <v>23773</v>
      </c>
      <c r="I19" s="18" t="s">
        <v>1</v>
      </c>
      <c r="J19" s="34">
        <v>1224</v>
      </c>
      <c r="M19" s="57"/>
      <c r="N19" s="34"/>
    </row>
    <row r="20" spans="1:14" ht="15" customHeight="1" x14ac:dyDescent="0.25">
      <c r="A20" s="9">
        <v>2012</v>
      </c>
      <c r="B20" s="23" t="s">
        <v>25</v>
      </c>
      <c r="C20" s="5" t="s">
        <v>28</v>
      </c>
      <c r="D20" s="19">
        <v>1548</v>
      </c>
      <c r="F20" s="17">
        <v>2025</v>
      </c>
      <c r="G20" s="34">
        <v>5585</v>
      </c>
      <c r="I20" s="18" t="s">
        <v>2</v>
      </c>
      <c r="J20" s="34">
        <v>1301</v>
      </c>
      <c r="M20" s="58"/>
      <c r="N20" s="56"/>
    </row>
    <row r="21" spans="1:14" ht="15" customHeight="1" x14ac:dyDescent="0.25">
      <c r="A21" s="9">
        <v>2013</v>
      </c>
      <c r="B21" s="23" t="s">
        <v>25</v>
      </c>
      <c r="C21" s="5" t="s">
        <v>28</v>
      </c>
      <c r="D21" s="19">
        <v>1504</v>
      </c>
      <c r="F21" s="17" t="s">
        <v>16</v>
      </c>
      <c r="G21" s="34">
        <v>354518</v>
      </c>
      <c r="I21" s="18" t="s">
        <v>3</v>
      </c>
      <c r="J21" s="34">
        <v>1025</v>
      </c>
      <c r="M21" s="57"/>
      <c r="N21" s="34"/>
    </row>
    <row r="22" spans="1:14" ht="15" customHeight="1" x14ac:dyDescent="0.25">
      <c r="A22" s="9">
        <v>2014</v>
      </c>
      <c r="B22" s="23" t="s">
        <v>25</v>
      </c>
      <c r="C22" s="5" t="s">
        <v>28</v>
      </c>
      <c r="D22" s="19">
        <v>1471</v>
      </c>
      <c r="I22" s="18" t="s">
        <v>4</v>
      </c>
      <c r="J22" s="34">
        <v>1210</v>
      </c>
      <c r="M22" s="58"/>
      <c r="N22" s="56"/>
    </row>
    <row r="23" spans="1:14" x14ac:dyDescent="0.25">
      <c r="A23" s="9">
        <v>2015</v>
      </c>
      <c r="B23" s="23" t="s">
        <v>25</v>
      </c>
      <c r="C23" s="5" t="s">
        <v>28</v>
      </c>
      <c r="D23" s="19">
        <v>1518</v>
      </c>
      <c r="I23" s="18" t="s">
        <v>5</v>
      </c>
      <c r="J23" s="34">
        <v>1549</v>
      </c>
      <c r="M23" s="57"/>
      <c r="N23" s="34"/>
    </row>
    <row r="24" spans="1:14" x14ac:dyDescent="0.25">
      <c r="A24" s="9">
        <v>2016</v>
      </c>
      <c r="B24" s="23" t="s">
        <v>25</v>
      </c>
      <c r="C24" s="5" t="s">
        <v>28</v>
      </c>
      <c r="D24" s="19">
        <v>1574</v>
      </c>
      <c r="I24" s="18" t="s">
        <v>6</v>
      </c>
      <c r="J24" s="34">
        <v>1869</v>
      </c>
      <c r="M24" s="58"/>
      <c r="N24" s="56"/>
    </row>
    <row r="25" spans="1:14" x14ac:dyDescent="0.25">
      <c r="A25" s="9">
        <v>2017</v>
      </c>
      <c r="B25" s="23" t="s">
        <v>25</v>
      </c>
      <c r="C25" s="5" t="s">
        <v>28</v>
      </c>
      <c r="D25" s="19">
        <v>1671</v>
      </c>
      <c r="I25" s="18" t="s">
        <v>7</v>
      </c>
      <c r="J25" s="34">
        <v>1977</v>
      </c>
      <c r="M25" s="57"/>
      <c r="N25" s="34"/>
    </row>
    <row r="26" spans="1:14" x14ac:dyDescent="0.25">
      <c r="A26" s="9">
        <v>2018</v>
      </c>
      <c r="B26" s="23" t="s">
        <v>25</v>
      </c>
      <c r="C26" s="5" t="s">
        <v>28</v>
      </c>
      <c r="D26" s="19">
        <v>1781</v>
      </c>
      <c r="I26" s="18" t="s">
        <v>8</v>
      </c>
      <c r="J26" s="34">
        <v>2408</v>
      </c>
      <c r="M26" s="58"/>
      <c r="N26" s="56"/>
    </row>
    <row r="27" spans="1:14" x14ac:dyDescent="0.25">
      <c r="A27" s="9">
        <v>2019</v>
      </c>
      <c r="B27" s="23" t="s">
        <v>25</v>
      </c>
      <c r="C27" s="5" t="s">
        <v>28</v>
      </c>
      <c r="D27" s="19">
        <v>1885</v>
      </c>
      <c r="I27" s="18" t="s">
        <v>9</v>
      </c>
      <c r="J27" s="34">
        <v>2582</v>
      </c>
      <c r="M27" s="57"/>
      <c r="N27" s="34"/>
    </row>
    <row r="28" spans="1:14" x14ac:dyDescent="0.25">
      <c r="A28" s="9">
        <v>2020</v>
      </c>
      <c r="B28" s="23" t="s">
        <v>25</v>
      </c>
      <c r="C28" s="5" t="s">
        <v>28</v>
      </c>
      <c r="D28" s="19">
        <v>1794</v>
      </c>
      <c r="I28" s="18" t="s">
        <v>10</v>
      </c>
      <c r="J28" s="34">
        <v>2561</v>
      </c>
      <c r="M28" s="58"/>
      <c r="N28" s="56"/>
    </row>
    <row r="29" spans="1:14" ht="15.75" thickBot="1" x14ac:dyDescent="0.3">
      <c r="A29" s="128">
        <v>2021</v>
      </c>
      <c r="B29" s="25" t="s">
        <v>25</v>
      </c>
      <c r="C29" s="11" t="s">
        <v>28</v>
      </c>
      <c r="D29" s="26">
        <v>1945</v>
      </c>
      <c r="I29" s="18" t="s">
        <v>11</v>
      </c>
      <c r="J29" s="34">
        <v>2049</v>
      </c>
      <c r="M29" s="57"/>
      <c r="N29" s="34"/>
    </row>
    <row r="30" spans="1:14" x14ac:dyDescent="0.25">
      <c r="A30" s="6">
        <v>2009</v>
      </c>
      <c r="B30" s="24" t="s">
        <v>25</v>
      </c>
      <c r="C30" s="7" t="s">
        <v>29</v>
      </c>
      <c r="D30" s="20">
        <v>7023</v>
      </c>
      <c r="I30" s="17">
        <v>2024</v>
      </c>
      <c r="J30" s="34">
        <v>23773</v>
      </c>
      <c r="M30" s="58"/>
      <c r="N30" s="56"/>
    </row>
    <row r="31" spans="1:14" x14ac:dyDescent="0.25">
      <c r="A31" s="9">
        <v>2010</v>
      </c>
      <c r="B31" s="23" t="s">
        <v>25</v>
      </c>
      <c r="C31" s="5" t="s">
        <v>29</v>
      </c>
      <c r="D31" s="19">
        <v>7772</v>
      </c>
      <c r="I31" s="18" t="s">
        <v>0</v>
      </c>
      <c r="J31" s="34">
        <v>2331</v>
      </c>
      <c r="M31" s="57"/>
      <c r="N31" s="34"/>
    </row>
    <row r="32" spans="1:14" x14ac:dyDescent="0.25">
      <c r="A32" s="9">
        <v>2011</v>
      </c>
      <c r="B32" s="23" t="s">
        <v>25</v>
      </c>
      <c r="C32" s="5" t="s">
        <v>29</v>
      </c>
      <c r="D32" s="19">
        <v>7950</v>
      </c>
      <c r="I32" s="18" t="s">
        <v>1</v>
      </c>
      <c r="J32" s="34">
        <v>2081</v>
      </c>
      <c r="M32" s="57"/>
      <c r="N32" s="34"/>
    </row>
    <row r="33" spans="1:14" x14ac:dyDescent="0.25">
      <c r="A33" s="9">
        <v>2012</v>
      </c>
      <c r="B33" s="23" t="s">
        <v>25</v>
      </c>
      <c r="C33" s="5" t="s">
        <v>29</v>
      </c>
      <c r="D33" s="19">
        <v>8007</v>
      </c>
      <c r="I33" s="18" t="s">
        <v>2</v>
      </c>
      <c r="J33" s="34">
        <v>1800</v>
      </c>
      <c r="M33" s="57"/>
      <c r="N33" s="34"/>
    </row>
    <row r="34" spans="1:14" x14ac:dyDescent="0.25">
      <c r="A34" s="9">
        <v>2013</v>
      </c>
      <c r="B34" s="23" t="s">
        <v>25</v>
      </c>
      <c r="C34" s="5" t="s">
        <v>29</v>
      </c>
      <c r="D34" s="19">
        <v>8468</v>
      </c>
      <c r="I34" s="18" t="s">
        <v>3</v>
      </c>
      <c r="J34" s="34">
        <v>1942</v>
      </c>
      <c r="M34" s="57"/>
      <c r="N34" s="34"/>
    </row>
    <row r="35" spans="1:14" x14ac:dyDescent="0.25">
      <c r="A35" s="9">
        <v>2014</v>
      </c>
      <c r="B35" s="23" t="s">
        <v>25</v>
      </c>
      <c r="C35" s="5" t="s">
        <v>29</v>
      </c>
      <c r="D35" s="19">
        <v>8684</v>
      </c>
      <c r="I35" s="18" t="s">
        <v>4</v>
      </c>
      <c r="J35" s="34">
        <v>2045</v>
      </c>
      <c r="M35" s="57"/>
      <c r="N35" s="34"/>
    </row>
    <row r="36" spans="1:14" x14ac:dyDescent="0.25">
      <c r="A36" s="9">
        <v>2015</v>
      </c>
      <c r="B36" s="23" t="s">
        <v>25</v>
      </c>
      <c r="C36" s="5" t="s">
        <v>29</v>
      </c>
      <c r="D36" s="19">
        <v>9297</v>
      </c>
      <c r="I36" s="18" t="s">
        <v>5</v>
      </c>
      <c r="J36" s="34">
        <v>1996</v>
      </c>
      <c r="M36" s="57"/>
      <c r="N36" s="34"/>
    </row>
    <row r="37" spans="1:14" x14ac:dyDescent="0.25">
      <c r="A37" s="9">
        <v>2016</v>
      </c>
      <c r="B37" s="23" t="s">
        <v>25</v>
      </c>
      <c r="C37" s="5" t="s">
        <v>29</v>
      </c>
      <c r="D37" s="19">
        <v>9773</v>
      </c>
      <c r="I37" s="18" t="s">
        <v>6</v>
      </c>
      <c r="J37" s="34">
        <v>1959</v>
      </c>
      <c r="M37" s="57"/>
      <c r="N37" s="34"/>
    </row>
    <row r="38" spans="1:14" x14ac:dyDescent="0.25">
      <c r="A38" s="9">
        <v>2017</v>
      </c>
      <c r="B38" s="23" t="s">
        <v>25</v>
      </c>
      <c r="C38" s="5" t="s">
        <v>29</v>
      </c>
      <c r="D38" s="19">
        <v>10034</v>
      </c>
      <c r="I38" s="18" t="s">
        <v>7</v>
      </c>
      <c r="J38" s="34">
        <v>1626</v>
      </c>
      <c r="M38" s="57"/>
      <c r="N38" s="34"/>
    </row>
    <row r="39" spans="1:14" x14ac:dyDescent="0.25">
      <c r="A39" s="9">
        <v>2018</v>
      </c>
      <c r="B39" s="23" t="s">
        <v>25</v>
      </c>
      <c r="C39" s="5" t="s">
        <v>29</v>
      </c>
      <c r="D39" s="19">
        <v>10321</v>
      </c>
      <c r="I39" s="18" t="s">
        <v>8</v>
      </c>
      <c r="J39" s="34">
        <v>2045</v>
      </c>
      <c r="M39" s="57"/>
      <c r="N39" s="34"/>
    </row>
    <row r="40" spans="1:14" x14ac:dyDescent="0.25">
      <c r="A40" s="9">
        <v>2019</v>
      </c>
      <c r="B40" s="23" t="s">
        <v>25</v>
      </c>
      <c r="C40" s="5" t="s">
        <v>29</v>
      </c>
      <c r="D40" s="19">
        <v>10669</v>
      </c>
      <c r="I40" s="18" t="s">
        <v>9</v>
      </c>
      <c r="J40" s="34">
        <v>2203</v>
      </c>
      <c r="M40" s="57"/>
      <c r="N40" s="34"/>
    </row>
    <row r="41" spans="1:14" x14ac:dyDescent="0.25">
      <c r="A41" s="9">
        <v>2020</v>
      </c>
      <c r="B41" s="23" t="s">
        <v>25</v>
      </c>
      <c r="C41" s="5" t="s">
        <v>29</v>
      </c>
      <c r="D41" s="19">
        <v>10336</v>
      </c>
      <c r="I41" s="18" t="s">
        <v>10</v>
      </c>
      <c r="J41" s="34">
        <v>1887</v>
      </c>
      <c r="M41" s="57"/>
      <c r="N41" s="34"/>
    </row>
    <row r="42" spans="1:14" ht="15.75" thickBot="1" x14ac:dyDescent="0.3">
      <c r="A42" s="128">
        <v>2021</v>
      </c>
      <c r="B42" s="25" t="s">
        <v>25</v>
      </c>
      <c r="C42" s="11" t="s">
        <v>29</v>
      </c>
      <c r="D42" s="26">
        <v>11237</v>
      </c>
      <c r="I42" s="18" t="s">
        <v>11</v>
      </c>
      <c r="J42" s="34">
        <v>1858</v>
      </c>
      <c r="M42" s="57"/>
      <c r="N42" s="34"/>
    </row>
    <row r="43" spans="1:14" x14ac:dyDescent="0.25">
      <c r="A43" s="192">
        <v>2009</v>
      </c>
      <c r="B43" s="131" t="s">
        <v>25</v>
      </c>
      <c r="C43" s="132" t="s">
        <v>30</v>
      </c>
      <c r="D43" s="193">
        <v>3922</v>
      </c>
      <c r="I43" s="17">
        <v>2025</v>
      </c>
      <c r="J43" s="34">
        <v>5585</v>
      </c>
      <c r="M43" s="58"/>
      <c r="N43" s="56"/>
    </row>
    <row r="44" spans="1:14" x14ac:dyDescent="0.25">
      <c r="A44" s="9">
        <v>2010</v>
      </c>
      <c r="B44" s="23" t="s">
        <v>25</v>
      </c>
      <c r="C44" s="5" t="s">
        <v>30</v>
      </c>
      <c r="D44" s="19">
        <v>3869</v>
      </c>
      <c r="I44" s="18" t="s">
        <v>0</v>
      </c>
      <c r="J44" s="34">
        <v>1931</v>
      </c>
      <c r="M44" s="57"/>
      <c r="N44" s="34"/>
    </row>
    <row r="45" spans="1:14" x14ac:dyDescent="0.25">
      <c r="A45" s="9">
        <v>2011</v>
      </c>
      <c r="B45" s="23" t="s">
        <v>25</v>
      </c>
      <c r="C45" s="5" t="s">
        <v>30</v>
      </c>
      <c r="D45" s="19">
        <v>3793</v>
      </c>
      <c r="I45" s="18" t="s">
        <v>1</v>
      </c>
      <c r="J45" s="34">
        <v>1805</v>
      </c>
      <c r="M45" s="57"/>
      <c r="N45" s="34"/>
    </row>
    <row r="46" spans="1:14" x14ac:dyDescent="0.25">
      <c r="A46" s="9">
        <v>2012</v>
      </c>
      <c r="B46" s="23" t="s">
        <v>25</v>
      </c>
      <c r="C46" s="5" t="s">
        <v>30</v>
      </c>
      <c r="D46" s="19">
        <v>4052</v>
      </c>
      <c r="I46" s="18" t="s">
        <v>2</v>
      </c>
      <c r="J46" s="34">
        <v>1849</v>
      </c>
      <c r="M46" s="57"/>
      <c r="N46" s="34"/>
    </row>
    <row r="47" spans="1:14" x14ac:dyDescent="0.25">
      <c r="A47" s="9">
        <v>2013</v>
      </c>
      <c r="B47" s="23" t="s">
        <v>25</v>
      </c>
      <c r="C47" s="5" t="s">
        <v>30</v>
      </c>
      <c r="D47" s="19">
        <v>3387</v>
      </c>
      <c r="I47" s="18" t="s">
        <v>3</v>
      </c>
      <c r="J47" s="34"/>
      <c r="M47" s="57"/>
      <c r="N47" s="34"/>
    </row>
    <row r="48" spans="1:14" x14ac:dyDescent="0.25">
      <c r="A48" s="9">
        <v>2014</v>
      </c>
      <c r="B48" s="23" t="s">
        <v>25</v>
      </c>
      <c r="C48" s="5" t="s">
        <v>30</v>
      </c>
      <c r="D48" s="19">
        <v>3571</v>
      </c>
      <c r="I48" s="18" t="s">
        <v>4</v>
      </c>
      <c r="J48" s="34"/>
      <c r="M48" s="57"/>
      <c r="N48" s="34"/>
    </row>
    <row r="49" spans="1:14" x14ac:dyDescent="0.25">
      <c r="A49" s="9">
        <v>2015</v>
      </c>
      <c r="B49" s="23" t="s">
        <v>25</v>
      </c>
      <c r="C49" s="5" t="s">
        <v>30</v>
      </c>
      <c r="D49" s="19">
        <v>3370</v>
      </c>
      <c r="I49" s="18" t="s">
        <v>5</v>
      </c>
      <c r="J49" s="34"/>
      <c r="M49" s="57"/>
      <c r="N49" s="34"/>
    </row>
    <row r="50" spans="1:14" x14ac:dyDescent="0.25">
      <c r="A50" s="9">
        <v>2016</v>
      </c>
      <c r="B50" s="23" t="s">
        <v>25</v>
      </c>
      <c r="C50" s="5" t="s">
        <v>30</v>
      </c>
      <c r="D50" s="19">
        <v>4046</v>
      </c>
      <c r="I50" s="18" t="s">
        <v>6</v>
      </c>
      <c r="J50" s="34"/>
      <c r="M50" s="57"/>
      <c r="N50" s="34"/>
    </row>
    <row r="51" spans="1:14" x14ac:dyDescent="0.25">
      <c r="A51" s="9">
        <v>2017</v>
      </c>
      <c r="B51" s="23" t="s">
        <v>25</v>
      </c>
      <c r="C51" s="5" t="s">
        <v>30</v>
      </c>
      <c r="D51" s="19">
        <v>3381</v>
      </c>
      <c r="I51" s="18" t="s">
        <v>7</v>
      </c>
      <c r="J51" s="34"/>
      <c r="M51" s="57"/>
      <c r="N51" s="34"/>
    </row>
    <row r="52" spans="1:14" x14ac:dyDescent="0.25">
      <c r="A52" s="9">
        <v>2018</v>
      </c>
      <c r="B52" s="23" t="s">
        <v>25</v>
      </c>
      <c r="C52" s="5" t="s">
        <v>30</v>
      </c>
      <c r="D52" s="19">
        <v>3583</v>
      </c>
      <c r="I52" s="18" t="s">
        <v>8</v>
      </c>
      <c r="J52" s="34"/>
      <c r="M52" s="57"/>
      <c r="N52" s="34"/>
    </row>
    <row r="53" spans="1:14" x14ac:dyDescent="0.25">
      <c r="A53" s="9">
        <v>2019</v>
      </c>
      <c r="B53" s="23" t="s">
        <v>25</v>
      </c>
      <c r="C53" s="5" t="s">
        <v>30</v>
      </c>
      <c r="D53" s="19">
        <v>3400</v>
      </c>
      <c r="I53" s="18" t="s">
        <v>9</v>
      </c>
      <c r="J53" s="34"/>
      <c r="M53" s="57"/>
      <c r="N53" s="34"/>
    </row>
    <row r="54" spans="1:14" x14ac:dyDescent="0.25">
      <c r="A54" s="127">
        <v>2020</v>
      </c>
      <c r="B54" s="27" t="s">
        <v>25</v>
      </c>
      <c r="C54" s="22" t="s">
        <v>30</v>
      </c>
      <c r="D54" s="28">
        <v>3246</v>
      </c>
      <c r="I54" s="18" t="s">
        <v>10</v>
      </c>
      <c r="J54" s="34"/>
      <c r="M54" s="57"/>
      <c r="N54" s="34"/>
    </row>
    <row r="55" spans="1:14" ht="15.75" thickBot="1" x14ac:dyDescent="0.3">
      <c r="A55" s="127">
        <v>2021</v>
      </c>
      <c r="B55" s="27" t="s">
        <v>25</v>
      </c>
      <c r="C55" s="22" t="s">
        <v>30</v>
      </c>
      <c r="D55" s="28">
        <v>3065</v>
      </c>
      <c r="I55" s="18" t="s">
        <v>11</v>
      </c>
      <c r="J55" s="34"/>
      <c r="M55" s="57"/>
      <c r="N55" s="34"/>
    </row>
    <row r="56" spans="1:14" x14ac:dyDescent="0.25">
      <c r="A56" s="6">
        <v>2022</v>
      </c>
      <c r="B56" s="7" t="s">
        <v>0</v>
      </c>
      <c r="C56" s="7" t="s">
        <v>27</v>
      </c>
      <c r="D56" s="8">
        <v>86</v>
      </c>
      <c r="M56" s="58"/>
      <c r="N56" s="56"/>
    </row>
    <row r="57" spans="1:14" x14ac:dyDescent="0.25">
      <c r="A57" s="9">
        <v>2022</v>
      </c>
      <c r="B57" s="5" t="s">
        <v>1</v>
      </c>
      <c r="C57" s="5" t="s">
        <v>27</v>
      </c>
      <c r="D57" s="10">
        <v>101</v>
      </c>
      <c r="M57" s="57"/>
      <c r="N57" s="34"/>
    </row>
    <row r="58" spans="1:14" x14ac:dyDescent="0.25">
      <c r="A58" s="9">
        <v>2022</v>
      </c>
      <c r="B58" s="5" t="s">
        <v>2</v>
      </c>
      <c r="C58" s="5" t="s">
        <v>27</v>
      </c>
      <c r="D58" s="10">
        <v>135</v>
      </c>
      <c r="M58" s="57"/>
      <c r="N58" s="34"/>
    </row>
    <row r="59" spans="1:14" x14ac:dyDescent="0.25">
      <c r="A59" s="9">
        <v>2022</v>
      </c>
      <c r="B59" s="5" t="s">
        <v>3</v>
      </c>
      <c r="C59" s="5" t="s">
        <v>27</v>
      </c>
      <c r="D59" s="10">
        <v>124</v>
      </c>
      <c r="M59" s="57"/>
      <c r="N59" s="34"/>
    </row>
    <row r="60" spans="1:14" x14ac:dyDescent="0.25">
      <c r="A60" s="9">
        <v>2022</v>
      </c>
      <c r="B60" s="5" t="s">
        <v>4</v>
      </c>
      <c r="C60" s="5" t="s">
        <v>27</v>
      </c>
      <c r="D60" s="10">
        <v>121</v>
      </c>
      <c r="M60" s="57"/>
      <c r="N60" s="34"/>
    </row>
    <row r="61" spans="1:14" x14ac:dyDescent="0.25">
      <c r="A61" s="9">
        <v>2022</v>
      </c>
      <c r="B61" s="5" t="s">
        <v>5</v>
      </c>
      <c r="C61" s="5" t="s">
        <v>27</v>
      </c>
      <c r="D61" s="10">
        <v>130</v>
      </c>
      <c r="M61" s="57"/>
      <c r="N61" s="34"/>
    </row>
    <row r="62" spans="1:14" x14ac:dyDescent="0.25">
      <c r="A62" s="9">
        <v>2022</v>
      </c>
      <c r="B62" s="5" t="s">
        <v>6</v>
      </c>
      <c r="C62" s="5" t="s">
        <v>27</v>
      </c>
      <c r="D62" s="10">
        <v>166</v>
      </c>
      <c r="M62" s="57"/>
      <c r="N62" s="34"/>
    </row>
    <row r="63" spans="1:14" x14ac:dyDescent="0.25">
      <c r="A63" s="9">
        <v>2022</v>
      </c>
      <c r="B63" s="5" t="s">
        <v>7</v>
      </c>
      <c r="C63" s="5" t="s">
        <v>27</v>
      </c>
      <c r="D63" s="10">
        <v>61</v>
      </c>
      <c r="M63" s="57"/>
      <c r="N63" s="34"/>
    </row>
    <row r="64" spans="1:14" x14ac:dyDescent="0.25">
      <c r="A64" s="9">
        <v>2022</v>
      </c>
      <c r="B64" s="5" t="s">
        <v>8</v>
      </c>
      <c r="C64" s="5" t="s">
        <v>27</v>
      </c>
      <c r="D64" s="10">
        <v>128</v>
      </c>
      <c r="M64" s="57"/>
      <c r="N64" s="34"/>
    </row>
    <row r="65" spans="1:14" x14ac:dyDescent="0.25">
      <c r="A65" s="9">
        <v>2022</v>
      </c>
      <c r="B65" s="5" t="s">
        <v>9</v>
      </c>
      <c r="C65" s="5" t="s">
        <v>27</v>
      </c>
      <c r="D65" s="10">
        <v>128</v>
      </c>
      <c r="M65" s="57"/>
      <c r="N65" s="34"/>
    </row>
    <row r="66" spans="1:14" x14ac:dyDescent="0.25">
      <c r="A66" s="9">
        <v>2022</v>
      </c>
      <c r="B66" s="5" t="s">
        <v>10</v>
      </c>
      <c r="C66" s="5" t="s">
        <v>27</v>
      </c>
      <c r="D66" s="10">
        <v>132</v>
      </c>
      <c r="M66" s="57"/>
      <c r="N66" s="34"/>
    </row>
    <row r="67" spans="1:14" ht="15.75" thickBot="1" x14ac:dyDescent="0.3">
      <c r="A67" s="194">
        <v>2022</v>
      </c>
      <c r="B67" s="11" t="s">
        <v>11</v>
      </c>
      <c r="C67" s="11" t="s">
        <v>27</v>
      </c>
      <c r="D67" s="12">
        <v>148</v>
      </c>
      <c r="M67" s="57"/>
      <c r="N67" s="34"/>
    </row>
    <row r="68" spans="1:14" x14ac:dyDescent="0.25">
      <c r="A68" s="192">
        <v>2023</v>
      </c>
      <c r="B68" s="132" t="s">
        <v>0</v>
      </c>
      <c r="C68" s="132" t="s">
        <v>27</v>
      </c>
      <c r="D68" s="636">
        <v>84</v>
      </c>
      <c r="M68" s="57"/>
      <c r="N68" s="34"/>
    </row>
    <row r="69" spans="1:14" x14ac:dyDescent="0.25">
      <c r="A69" s="9">
        <v>2023</v>
      </c>
      <c r="B69" s="5" t="s">
        <v>1</v>
      </c>
      <c r="C69" s="5" t="s">
        <v>27</v>
      </c>
      <c r="D69" s="10">
        <v>118</v>
      </c>
      <c r="M69" s="58"/>
      <c r="N69" s="56"/>
    </row>
    <row r="70" spans="1:14" x14ac:dyDescent="0.25">
      <c r="A70" s="9">
        <v>2023</v>
      </c>
      <c r="B70" s="5" t="s">
        <v>2</v>
      </c>
      <c r="C70" s="5" t="s">
        <v>27</v>
      </c>
      <c r="D70" s="10">
        <v>173</v>
      </c>
      <c r="M70" s="57"/>
      <c r="N70" s="34"/>
    </row>
    <row r="71" spans="1:14" x14ac:dyDescent="0.25">
      <c r="A71" s="9">
        <v>2023</v>
      </c>
      <c r="B71" s="5" t="s">
        <v>3</v>
      </c>
      <c r="C71" s="5" t="s">
        <v>27</v>
      </c>
      <c r="D71" s="10">
        <v>124</v>
      </c>
      <c r="M71" s="57"/>
      <c r="N71" s="34"/>
    </row>
    <row r="72" spans="1:14" x14ac:dyDescent="0.25">
      <c r="A72" s="9">
        <v>2023</v>
      </c>
      <c r="B72" s="5" t="s">
        <v>4</v>
      </c>
      <c r="C72" s="5" t="s">
        <v>27</v>
      </c>
      <c r="D72" s="10">
        <v>132</v>
      </c>
      <c r="M72" s="57"/>
      <c r="N72" s="34"/>
    </row>
    <row r="73" spans="1:14" x14ac:dyDescent="0.25">
      <c r="A73" s="9">
        <v>2023</v>
      </c>
      <c r="B73" s="5" t="s">
        <v>5</v>
      </c>
      <c r="C73" s="5" t="s">
        <v>27</v>
      </c>
      <c r="D73" s="10">
        <v>109</v>
      </c>
      <c r="M73" s="57"/>
      <c r="N73" s="34"/>
    </row>
    <row r="74" spans="1:14" x14ac:dyDescent="0.25">
      <c r="A74" s="9">
        <v>2023</v>
      </c>
      <c r="B74" s="5" t="s">
        <v>6</v>
      </c>
      <c r="C74" s="5" t="s">
        <v>27</v>
      </c>
      <c r="D74" s="10">
        <v>128</v>
      </c>
      <c r="M74" s="57"/>
      <c r="N74" s="34"/>
    </row>
    <row r="75" spans="1:14" x14ac:dyDescent="0.25">
      <c r="A75" s="9">
        <v>2023</v>
      </c>
      <c r="B75" s="5" t="s">
        <v>7</v>
      </c>
      <c r="C75" s="5" t="s">
        <v>27</v>
      </c>
      <c r="D75" s="10">
        <v>56</v>
      </c>
      <c r="M75" s="57"/>
      <c r="N75" s="34"/>
    </row>
    <row r="76" spans="1:14" x14ac:dyDescent="0.25">
      <c r="A76" s="9">
        <v>2023</v>
      </c>
      <c r="B76" s="5" t="s">
        <v>8</v>
      </c>
      <c r="C76" s="5" t="s">
        <v>27</v>
      </c>
      <c r="D76" s="10">
        <v>104</v>
      </c>
      <c r="M76" s="57"/>
      <c r="N76" s="34"/>
    </row>
    <row r="77" spans="1:14" x14ac:dyDescent="0.25">
      <c r="A77" s="9">
        <v>2023</v>
      </c>
      <c r="B77" s="5" t="s">
        <v>9</v>
      </c>
      <c r="C77" s="5" t="s">
        <v>27</v>
      </c>
      <c r="D77" s="10">
        <v>133</v>
      </c>
      <c r="M77" s="57"/>
      <c r="N77" s="34"/>
    </row>
    <row r="78" spans="1:14" x14ac:dyDescent="0.25">
      <c r="A78" s="9">
        <v>2023</v>
      </c>
      <c r="B78" s="5" t="s">
        <v>10</v>
      </c>
      <c r="C78" s="5" t="s">
        <v>27</v>
      </c>
      <c r="D78" s="10">
        <v>136</v>
      </c>
      <c r="M78" s="57"/>
      <c r="N78" s="34"/>
    </row>
    <row r="79" spans="1:14" ht="15.75" thickBot="1" x14ac:dyDescent="0.3">
      <c r="A79" s="21">
        <v>2023</v>
      </c>
      <c r="B79" s="22" t="s">
        <v>11</v>
      </c>
      <c r="C79" s="22" t="s">
        <v>27</v>
      </c>
      <c r="D79" s="31">
        <v>158</v>
      </c>
      <c r="M79" s="57"/>
      <c r="N79" s="34"/>
    </row>
    <row r="80" spans="1:14" x14ac:dyDescent="0.25">
      <c r="A80" s="100">
        <v>2024</v>
      </c>
      <c r="B80" s="7" t="s">
        <v>0</v>
      </c>
      <c r="C80" s="7" t="s">
        <v>27</v>
      </c>
      <c r="D80" s="8">
        <v>93</v>
      </c>
      <c r="M80" s="195"/>
      <c r="N80" s="196"/>
    </row>
    <row r="81" spans="1:14" x14ac:dyDescent="0.25">
      <c r="A81" s="126">
        <v>2024</v>
      </c>
      <c r="B81" s="5" t="s">
        <v>1</v>
      </c>
      <c r="C81" s="5" t="s">
        <v>27</v>
      </c>
      <c r="D81" s="10">
        <v>109</v>
      </c>
      <c r="M81" s="195"/>
      <c r="N81" s="196"/>
    </row>
    <row r="82" spans="1:14" x14ac:dyDescent="0.25">
      <c r="A82" s="126">
        <v>2024</v>
      </c>
      <c r="B82" s="5" t="s">
        <v>2</v>
      </c>
      <c r="C82" s="5" t="s">
        <v>27</v>
      </c>
      <c r="D82" s="10">
        <v>139</v>
      </c>
      <c r="M82" s="197"/>
      <c r="N82" s="198"/>
    </row>
    <row r="83" spans="1:14" x14ac:dyDescent="0.25">
      <c r="A83" s="126">
        <v>2024</v>
      </c>
      <c r="B83" s="5" t="s">
        <v>3</v>
      </c>
      <c r="C83" s="5" t="s">
        <v>27</v>
      </c>
      <c r="D83" s="10">
        <v>131</v>
      </c>
      <c r="M83" s="65"/>
      <c r="N83" s="65"/>
    </row>
    <row r="84" spans="1:14" x14ac:dyDescent="0.25">
      <c r="A84" s="126">
        <v>2024</v>
      </c>
      <c r="B84" s="5" t="s">
        <v>4</v>
      </c>
      <c r="C84" s="5" t="s">
        <v>27</v>
      </c>
      <c r="D84" s="10">
        <v>131</v>
      </c>
    </row>
    <row r="85" spans="1:14" x14ac:dyDescent="0.25">
      <c r="A85" s="126">
        <v>2024</v>
      </c>
      <c r="B85" s="5" t="s">
        <v>5</v>
      </c>
      <c r="C85" s="5" t="s">
        <v>27</v>
      </c>
      <c r="D85" s="10">
        <v>147</v>
      </c>
    </row>
    <row r="86" spans="1:14" x14ac:dyDescent="0.25">
      <c r="A86" s="126">
        <v>2024</v>
      </c>
      <c r="B86" s="5" t="s">
        <v>6</v>
      </c>
      <c r="C86" s="5" t="s">
        <v>27</v>
      </c>
      <c r="D86" s="10">
        <v>142</v>
      </c>
    </row>
    <row r="87" spans="1:14" x14ac:dyDescent="0.25">
      <c r="A87" s="126">
        <v>2024</v>
      </c>
      <c r="B87" s="5" t="s">
        <v>7</v>
      </c>
      <c r="C87" s="5" t="s">
        <v>27</v>
      </c>
      <c r="D87" s="10">
        <v>72</v>
      </c>
    </row>
    <row r="88" spans="1:14" x14ac:dyDescent="0.25">
      <c r="A88" s="126">
        <v>2024</v>
      </c>
      <c r="B88" s="5" t="s">
        <v>8</v>
      </c>
      <c r="C88" s="5" t="s">
        <v>27</v>
      </c>
      <c r="D88" s="10">
        <v>116</v>
      </c>
    </row>
    <row r="89" spans="1:14" x14ac:dyDescent="0.25">
      <c r="A89" s="126">
        <v>2024</v>
      </c>
      <c r="B89" s="5" t="s">
        <v>9</v>
      </c>
      <c r="C89" s="5" t="s">
        <v>27</v>
      </c>
      <c r="D89" s="10">
        <v>159</v>
      </c>
    </row>
    <row r="90" spans="1:14" x14ac:dyDescent="0.25">
      <c r="A90" s="126">
        <v>2024</v>
      </c>
      <c r="B90" s="5" t="s">
        <v>10</v>
      </c>
      <c r="C90" s="5" t="s">
        <v>27</v>
      </c>
      <c r="D90" s="10"/>
    </row>
    <row r="91" spans="1:14" ht="15.75" thickBot="1" x14ac:dyDescent="0.3">
      <c r="A91" s="128">
        <v>2024</v>
      </c>
      <c r="B91" s="11" t="s">
        <v>11</v>
      </c>
      <c r="C91" s="11" t="s">
        <v>27</v>
      </c>
      <c r="D91" s="12"/>
    </row>
    <row r="92" spans="1:14" x14ac:dyDescent="0.25">
      <c r="A92" s="100">
        <v>2025</v>
      </c>
      <c r="B92" s="7" t="s">
        <v>0</v>
      </c>
      <c r="C92" s="7" t="s">
        <v>27</v>
      </c>
      <c r="D92" s="8"/>
    </row>
    <row r="93" spans="1:14" x14ac:dyDescent="0.25">
      <c r="A93" s="126">
        <v>2025</v>
      </c>
      <c r="B93" s="5" t="s">
        <v>1</v>
      </c>
      <c r="C93" s="5" t="s">
        <v>27</v>
      </c>
      <c r="D93" s="10"/>
    </row>
    <row r="94" spans="1:14" x14ac:dyDescent="0.25">
      <c r="A94" s="126">
        <v>2025</v>
      </c>
      <c r="B94" s="5" t="s">
        <v>2</v>
      </c>
      <c r="C94" s="5" t="s">
        <v>27</v>
      </c>
      <c r="D94" s="10"/>
    </row>
    <row r="95" spans="1:14" x14ac:dyDescent="0.25">
      <c r="A95" s="126">
        <v>2025</v>
      </c>
      <c r="B95" s="5" t="s">
        <v>3</v>
      </c>
      <c r="C95" s="5" t="s">
        <v>27</v>
      </c>
      <c r="D95" s="10"/>
    </row>
    <row r="96" spans="1:14" x14ac:dyDescent="0.25">
      <c r="A96" s="126">
        <v>2025</v>
      </c>
      <c r="B96" s="5" t="s">
        <v>4</v>
      </c>
      <c r="C96" s="5" t="s">
        <v>27</v>
      </c>
      <c r="D96" s="10"/>
    </row>
    <row r="97" spans="1:6" x14ac:dyDescent="0.25">
      <c r="A97" s="126">
        <v>2025</v>
      </c>
      <c r="B97" s="5" t="s">
        <v>5</v>
      </c>
      <c r="C97" s="5" t="s">
        <v>27</v>
      </c>
      <c r="D97" s="10"/>
    </row>
    <row r="98" spans="1:6" x14ac:dyDescent="0.25">
      <c r="A98" s="126">
        <v>2025</v>
      </c>
      <c r="B98" s="5" t="s">
        <v>6</v>
      </c>
      <c r="C98" s="5" t="s">
        <v>27</v>
      </c>
      <c r="D98" s="10"/>
      <c r="F98" s="640"/>
    </row>
    <row r="99" spans="1:6" x14ac:dyDescent="0.25">
      <c r="A99" s="126">
        <v>2025</v>
      </c>
      <c r="B99" s="5" t="s">
        <v>7</v>
      </c>
      <c r="C99" s="5" t="s">
        <v>27</v>
      </c>
      <c r="D99" s="10"/>
      <c r="F99" s="640"/>
    </row>
    <row r="100" spans="1:6" x14ac:dyDescent="0.25">
      <c r="A100" s="126">
        <v>2025</v>
      </c>
      <c r="B100" s="5" t="s">
        <v>8</v>
      </c>
      <c r="C100" s="5" t="s">
        <v>27</v>
      </c>
      <c r="D100" s="10"/>
      <c r="F100" s="640"/>
    </row>
    <row r="101" spans="1:6" x14ac:dyDescent="0.25">
      <c r="A101" s="126">
        <v>2025</v>
      </c>
      <c r="B101" s="5" t="s">
        <v>9</v>
      </c>
      <c r="C101" s="5" t="s">
        <v>27</v>
      </c>
      <c r="D101" s="10"/>
      <c r="F101" s="640"/>
    </row>
    <row r="102" spans="1:6" x14ac:dyDescent="0.25">
      <c r="A102" s="126">
        <v>2025</v>
      </c>
      <c r="B102" s="5" t="s">
        <v>10</v>
      </c>
      <c r="C102" s="5" t="s">
        <v>27</v>
      </c>
      <c r="D102" s="10"/>
      <c r="F102" s="640"/>
    </row>
    <row r="103" spans="1:6" ht="15.75" thickBot="1" x14ac:dyDescent="0.3">
      <c r="A103" s="128">
        <v>2025</v>
      </c>
      <c r="B103" s="11" t="s">
        <v>11</v>
      </c>
      <c r="C103" s="11" t="s">
        <v>27</v>
      </c>
      <c r="D103" s="12"/>
      <c r="F103" s="640"/>
    </row>
    <row r="104" spans="1:6" x14ac:dyDescent="0.25">
      <c r="A104" s="6">
        <v>2022</v>
      </c>
      <c r="B104" s="7" t="s">
        <v>0</v>
      </c>
      <c r="C104" s="29" t="s">
        <v>28</v>
      </c>
      <c r="D104" s="33">
        <v>128.333333333333</v>
      </c>
      <c r="F104" s="640"/>
    </row>
    <row r="105" spans="1:6" x14ac:dyDescent="0.25">
      <c r="A105" s="9">
        <v>2022</v>
      </c>
      <c r="B105" s="5" t="s">
        <v>1</v>
      </c>
      <c r="C105" s="30" t="s">
        <v>28</v>
      </c>
      <c r="D105" s="32">
        <v>149.33333333333334</v>
      </c>
      <c r="F105" s="640"/>
    </row>
    <row r="106" spans="1:6" x14ac:dyDescent="0.25">
      <c r="A106" s="9">
        <v>2022</v>
      </c>
      <c r="B106" s="5" t="s">
        <v>2</v>
      </c>
      <c r="C106" s="30" t="s">
        <v>28</v>
      </c>
      <c r="D106" s="32">
        <v>187.33333333333334</v>
      </c>
      <c r="F106" s="640"/>
    </row>
    <row r="107" spans="1:6" x14ac:dyDescent="0.25">
      <c r="A107" s="9">
        <v>2022</v>
      </c>
      <c r="B107" s="5" t="s">
        <v>3</v>
      </c>
      <c r="C107" s="30" t="s">
        <v>28</v>
      </c>
      <c r="D107" s="32">
        <v>149.66666666666666</v>
      </c>
      <c r="F107" s="640"/>
    </row>
    <row r="108" spans="1:6" x14ac:dyDescent="0.25">
      <c r="A108" s="9">
        <v>2022</v>
      </c>
      <c r="B108" s="5" t="s">
        <v>4</v>
      </c>
      <c r="C108" s="30" t="s">
        <v>28</v>
      </c>
      <c r="D108" s="32">
        <v>168.66666666666666</v>
      </c>
      <c r="F108" s="640"/>
    </row>
    <row r="109" spans="1:6" x14ac:dyDescent="0.25">
      <c r="A109" s="9">
        <v>2022</v>
      </c>
      <c r="B109" s="5" t="s">
        <v>5</v>
      </c>
      <c r="C109" s="30" t="s">
        <v>28</v>
      </c>
      <c r="D109" s="32">
        <v>158.66666666666666</v>
      </c>
      <c r="F109" s="640"/>
    </row>
    <row r="110" spans="1:6" x14ac:dyDescent="0.25">
      <c r="A110" s="9">
        <v>2022</v>
      </c>
      <c r="B110" s="5" t="s">
        <v>6</v>
      </c>
      <c r="C110" s="30" t="s">
        <v>28</v>
      </c>
      <c r="D110" s="32">
        <v>187.33333333333331</v>
      </c>
      <c r="F110" s="640"/>
    </row>
    <row r="111" spans="1:6" x14ac:dyDescent="0.25">
      <c r="A111" s="9">
        <v>2022</v>
      </c>
      <c r="B111" s="5" t="s">
        <v>7</v>
      </c>
      <c r="C111" s="30" t="s">
        <v>28</v>
      </c>
      <c r="D111" s="32">
        <v>126.33333333333333</v>
      </c>
    </row>
    <row r="112" spans="1:6" x14ac:dyDescent="0.25">
      <c r="A112" s="9">
        <v>2022</v>
      </c>
      <c r="B112" s="5" t="s">
        <v>8</v>
      </c>
      <c r="C112" s="30" t="s">
        <v>28</v>
      </c>
      <c r="D112" s="32">
        <v>152.33333333333331</v>
      </c>
    </row>
    <row r="113" spans="1:4" x14ac:dyDescent="0.25">
      <c r="A113" s="9">
        <v>2022</v>
      </c>
      <c r="B113" s="5" t="s">
        <v>9</v>
      </c>
      <c r="C113" s="30" t="s">
        <v>28</v>
      </c>
      <c r="D113" s="32">
        <v>174</v>
      </c>
    </row>
    <row r="114" spans="1:4" x14ac:dyDescent="0.25">
      <c r="A114" s="9">
        <v>2022</v>
      </c>
      <c r="B114" s="5" t="s">
        <v>10</v>
      </c>
      <c r="C114" s="30" t="s">
        <v>28</v>
      </c>
      <c r="D114" s="32">
        <v>172</v>
      </c>
    </row>
    <row r="115" spans="1:4" ht="15.75" thickBot="1" x14ac:dyDescent="0.3">
      <c r="A115" s="194">
        <v>2022</v>
      </c>
      <c r="B115" s="11" t="s">
        <v>11</v>
      </c>
      <c r="C115" s="639" t="s">
        <v>28</v>
      </c>
      <c r="D115" s="80">
        <v>220</v>
      </c>
    </row>
    <row r="116" spans="1:4" x14ac:dyDescent="0.25">
      <c r="A116" s="192">
        <v>2023</v>
      </c>
      <c r="B116" s="132" t="s">
        <v>0</v>
      </c>
      <c r="C116" s="637" t="s">
        <v>28</v>
      </c>
      <c r="D116" s="638">
        <v>149</v>
      </c>
    </row>
    <row r="117" spans="1:4" x14ac:dyDescent="0.25">
      <c r="A117" s="9">
        <v>2023</v>
      </c>
      <c r="B117" s="5" t="s">
        <v>1</v>
      </c>
      <c r="C117" s="30" t="s">
        <v>28</v>
      </c>
      <c r="D117" s="32">
        <v>164</v>
      </c>
    </row>
    <row r="118" spans="1:4" x14ac:dyDescent="0.25">
      <c r="A118" s="9">
        <v>2023</v>
      </c>
      <c r="B118" s="5" t="s">
        <v>2</v>
      </c>
      <c r="C118" s="30" t="s">
        <v>28</v>
      </c>
      <c r="D118" s="32">
        <v>203</v>
      </c>
    </row>
    <row r="119" spans="1:4" x14ac:dyDescent="0.25">
      <c r="A119" s="9">
        <v>2023</v>
      </c>
      <c r="B119" s="5" t="s">
        <v>3</v>
      </c>
      <c r="C119" s="30" t="s">
        <v>28</v>
      </c>
      <c r="D119" s="32">
        <v>146</v>
      </c>
    </row>
    <row r="120" spans="1:4" x14ac:dyDescent="0.25">
      <c r="A120" s="9">
        <v>2023</v>
      </c>
      <c r="B120" s="5" t="s">
        <v>4</v>
      </c>
      <c r="C120" s="30" t="s">
        <v>28</v>
      </c>
      <c r="D120" s="32">
        <v>183</v>
      </c>
    </row>
    <row r="121" spans="1:4" x14ac:dyDescent="0.25">
      <c r="A121" s="9">
        <v>2023</v>
      </c>
      <c r="B121" s="5" t="s">
        <v>5</v>
      </c>
      <c r="C121" s="30" t="s">
        <v>28</v>
      </c>
      <c r="D121" s="32">
        <v>210</v>
      </c>
    </row>
    <row r="122" spans="1:4" x14ac:dyDescent="0.25">
      <c r="A122" s="9">
        <v>2023</v>
      </c>
      <c r="B122" s="5" t="s">
        <v>6</v>
      </c>
      <c r="C122" s="30" t="s">
        <v>28</v>
      </c>
      <c r="D122" s="32">
        <v>188</v>
      </c>
    </row>
    <row r="123" spans="1:4" x14ac:dyDescent="0.25">
      <c r="A123" s="9">
        <v>2023</v>
      </c>
      <c r="B123" s="5" t="s">
        <v>7</v>
      </c>
      <c r="C123" s="30" t="s">
        <v>28</v>
      </c>
      <c r="D123" s="32">
        <v>132</v>
      </c>
    </row>
    <row r="124" spans="1:4" x14ac:dyDescent="0.25">
      <c r="A124" s="9">
        <v>2023</v>
      </c>
      <c r="B124" s="5" t="s">
        <v>8</v>
      </c>
      <c r="C124" s="30" t="s">
        <v>28</v>
      </c>
      <c r="D124" s="32">
        <v>165</v>
      </c>
    </row>
    <row r="125" spans="1:4" x14ac:dyDescent="0.25">
      <c r="A125" s="9">
        <v>2023</v>
      </c>
      <c r="B125" s="5" t="s">
        <v>9</v>
      </c>
      <c r="C125" s="30" t="s">
        <v>28</v>
      </c>
      <c r="D125" s="32">
        <v>178</v>
      </c>
    </row>
    <row r="126" spans="1:4" x14ac:dyDescent="0.25">
      <c r="A126" s="9">
        <v>2023</v>
      </c>
      <c r="B126" s="5" t="s">
        <v>10</v>
      </c>
      <c r="C126" s="30" t="s">
        <v>28</v>
      </c>
      <c r="D126" s="32">
        <v>171</v>
      </c>
    </row>
    <row r="127" spans="1:4" ht="15.75" thickBot="1" x14ac:dyDescent="0.3">
      <c r="A127" s="21">
        <v>2023</v>
      </c>
      <c r="B127" s="22" t="s">
        <v>11</v>
      </c>
      <c r="C127" s="129" t="s">
        <v>28</v>
      </c>
      <c r="D127" s="130">
        <v>222</v>
      </c>
    </row>
    <row r="128" spans="1:4" x14ac:dyDescent="0.25">
      <c r="A128" s="100">
        <v>2024</v>
      </c>
      <c r="B128" s="7" t="s">
        <v>0</v>
      </c>
      <c r="C128" s="7" t="s">
        <v>28</v>
      </c>
      <c r="D128" s="8">
        <v>146</v>
      </c>
    </row>
    <row r="129" spans="1:4" x14ac:dyDescent="0.25">
      <c r="A129" s="126">
        <v>2024</v>
      </c>
      <c r="B129" s="5" t="s">
        <v>1</v>
      </c>
      <c r="C129" s="5" t="s">
        <v>28</v>
      </c>
      <c r="D129" s="10">
        <v>157</v>
      </c>
    </row>
    <row r="130" spans="1:4" x14ac:dyDescent="0.25">
      <c r="A130" s="126">
        <v>2024</v>
      </c>
      <c r="B130" s="5" t="s">
        <v>2</v>
      </c>
      <c r="C130" s="5" t="s">
        <v>28</v>
      </c>
      <c r="D130" s="10">
        <v>175</v>
      </c>
    </row>
    <row r="131" spans="1:4" x14ac:dyDescent="0.25">
      <c r="A131" s="126">
        <v>2024</v>
      </c>
      <c r="B131" s="5" t="s">
        <v>3</v>
      </c>
      <c r="C131" s="5" t="s">
        <v>28</v>
      </c>
      <c r="D131" s="10">
        <v>205</v>
      </c>
    </row>
    <row r="132" spans="1:4" x14ac:dyDescent="0.25">
      <c r="A132" s="126">
        <v>2024</v>
      </c>
      <c r="B132" s="5" t="s">
        <v>4</v>
      </c>
      <c r="C132" s="5" t="s">
        <v>28</v>
      </c>
      <c r="D132" s="10">
        <v>192</v>
      </c>
    </row>
    <row r="133" spans="1:4" x14ac:dyDescent="0.25">
      <c r="A133" s="126">
        <v>2024</v>
      </c>
      <c r="B133" s="5" t="s">
        <v>5</v>
      </c>
      <c r="C133" s="5" t="s">
        <v>28</v>
      </c>
      <c r="D133" s="10">
        <v>182</v>
      </c>
    </row>
    <row r="134" spans="1:4" x14ac:dyDescent="0.25">
      <c r="A134" s="126">
        <v>2024</v>
      </c>
      <c r="B134" s="5" t="s">
        <v>6</v>
      </c>
      <c r="C134" s="5" t="s">
        <v>28</v>
      </c>
      <c r="D134" s="10">
        <v>194</v>
      </c>
    </row>
    <row r="135" spans="1:4" x14ac:dyDescent="0.25">
      <c r="A135" s="126">
        <v>2024</v>
      </c>
      <c r="B135" s="5" t="s">
        <v>7</v>
      </c>
      <c r="C135" s="5" t="s">
        <v>28</v>
      </c>
      <c r="D135" s="10">
        <v>134</v>
      </c>
    </row>
    <row r="136" spans="1:4" x14ac:dyDescent="0.25">
      <c r="A136" s="126">
        <v>2024</v>
      </c>
      <c r="B136" s="5" t="s">
        <v>8</v>
      </c>
      <c r="C136" s="5" t="s">
        <v>28</v>
      </c>
      <c r="D136" s="10">
        <v>170</v>
      </c>
    </row>
    <row r="137" spans="1:4" x14ac:dyDescent="0.25">
      <c r="A137" s="126">
        <v>2024</v>
      </c>
      <c r="B137" s="5" t="s">
        <v>9</v>
      </c>
      <c r="C137" s="5" t="s">
        <v>28</v>
      </c>
      <c r="D137" s="10"/>
    </row>
    <row r="138" spans="1:4" x14ac:dyDescent="0.25">
      <c r="A138" s="126">
        <v>2024</v>
      </c>
      <c r="B138" s="5" t="s">
        <v>10</v>
      </c>
      <c r="C138" s="5" t="s">
        <v>28</v>
      </c>
      <c r="D138" s="10"/>
    </row>
    <row r="139" spans="1:4" ht="15.75" thickBot="1" x14ac:dyDescent="0.3">
      <c r="A139" s="128">
        <v>2024</v>
      </c>
      <c r="B139" s="11" t="s">
        <v>11</v>
      </c>
      <c r="C139" s="11" t="s">
        <v>28</v>
      </c>
      <c r="D139" s="12"/>
    </row>
    <row r="140" spans="1:4" x14ac:dyDescent="0.25">
      <c r="A140" s="100">
        <v>2025</v>
      </c>
      <c r="B140" s="7" t="s">
        <v>0</v>
      </c>
      <c r="C140" s="7" t="s">
        <v>28</v>
      </c>
      <c r="D140" s="8"/>
    </row>
    <row r="141" spans="1:4" x14ac:dyDescent="0.25">
      <c r="A141" s="126">
        <v>2025</v>
      </c>
      <c r="B141" s="5" t="s">
        <v>1</v>
      </c>
      <c r="C141" s="5" t="s">
        <v>28</v>
      </c>
      <c r="D141" s="10"/>
    </row>
    <row r="142" spans="1:4" x14ac:dyDescent="0.25">
      <c r="A142" s="126">
        <v>2025</v>
      </c>
      <c r="B142" s="5" t="s">
        <v>2</v>
      </c>
      <c r="C142" s="5" t="s">
        <v>28</v>
      </c>
      <c r="D142" s="10"/>
    </row>
    <row r="143" spans="1:4" x14ac:dyDescent="0.25">
      <c r="A143" s="126">
        <v>2025</v>
      </c>
      <c r="B143" s="5" t="s">
        <v>3</v>
      </c>
      <c r="C143" s="5" t="s">
        <v>28</v>
      </c>
      <c r="D143" s="10"/>
    </row>
    <row r="144" spans="1:4" x14ac:dyDescent="0.25">
      <c r="A144" s="126">
        <v>2025</v>
      </c>
      <c r="B144" s="5" t="s">
        <v>4</v>
      </c>
      <c r="C144" s="5" t="s">
        <v>28</v>
      </c>
      <c r="D144" s="10"/>
    </row>
    <row r="145" spans="1:4" x14ac:dyDescent="0.25">
      <c r="A145" s="126">
        <v>2025</v>
      </c>
      <c r="B145" s="5" t="s">
        <v>5</v>
      </c>
      <c r="C145" s="5" t="s">
        <v>28</v>
      </c>
      <c r="D145" s="10"/>
    </row>
    <row r="146" spans="1:4" x14ac:dyDescent="0.25">
      <c r="A146" s="126">
        <v>2025</v>
      </c>
      <c r="B146" s="5" t="s">
        <v>6</v>
      </c>
      <c r="C146" s="5" t="s">
        <v>28</v>
      </c>
      <c r="D146" s="10"/>
    </row>
    <row r="147" spans="1:4" x14ac:dyDescent="0.25">
      <c r="A147" s="126">
        <v>2025</v>
      </c>
      <c r="B147" s="5" t="s">
        <v>7</v>
      </c>
      <c r="C147" s="5" t="s">
        <v>28</v>
      </c>
      <c r="D147" s="10"/>
    </row>
    <row r="148" spans="1:4" x14ac:dyDescent="0.25">
      <c r="A148" s="126">
        <v>2025</v>
      </c>
      <c r="B148" s="5" t="s">
        <v>8</v>
      </c>
      <c r="C148" s="5" t="s">
        <v>28</v>
      </c>
      <c r="D148" s="10"/>
    </row>
    <row r="149" spans="1:4" x14ac:dyDescent="0.25">
      <c r="A149" s="126">
        <v>2025</v>
      </c>
      <c r="B149" s="5" t="s">
        <v>9</v>
      </c>
      <c r="C149" s="5" t="s">
        <v>28</v>
      </c>
      <c r="D149" s="10"/>
    </row>
    <row r="150" spans="1:4" x14ac:dyDescent="0.25">
      <c r="A150" s="126">
        <v>2025</v>
      </c>
      <c r="B150" s="5" t="s">
        <v>10</v>
      </c>
      <c r="C150" s="5" t="s">
        <v>28</v>
      </c>
      <c r="D150" s="10"/>
    </row>
    <row r="151" spans="1:4" ht="15.75" thickBot="1" x14ac:dyDescent="0.3">
      <c r="A151" s="128">
        <v>2025</v>
      </c>
      <c r="B151" s="11" t="s">
        <v>11</v>
      </c>
      <c r="C151" s="11" t="s">
        <v>28</v>
      </c>
      <c r="D151" s="12"/>
    </row>
    <row r="152" spans="1:4" x14ac:dyDescent="0.25">
      <c r="A152" s="6">
        <v>2022</v>
      </c>
      <c r="B152" s="7" t="s">
        <v>0</v>
      </c>
      <c r="C152" s="7" t="s">
        <v>29</v>
      </c>
      <c r="D152" s="8">
        <v>674</v>
      </c>
    </row>
    <row r="153" spans="1:4" x14ac:dyDescent="0.25">
      <c r="A153" s="9">
        <v>2022</v>
      </c>
      <c r="B153" s="5" t="s">
        <v>1</v>
      </c>
      <c r="C153" s="5" t="s">
        <v>29</v>
      </c>
      <c r="D153" s="10">
        <v>955</v>
      </c>
    </row>
    <row r="154" spans="1:4" x14ac:dyDescent="0.25">
      <c r="A154" s="9">
        <v>2022</v>
      </c>
      <c r="B154" s="5" t="s">
        <v>2</v>
      </c>
      <c r="C154" s="5" t="s">
        <v>29</v>
      </c>
      <c r="D154" s="10">
        <v>1090</v>
      </c>
    </row>
    <row r="155" spans="1:4" x14ac:dyDescent="0.25">
      <c r="A155" s="9">
        <v>2022</v>
      </c>
      <c r="B155" s="5" t="s">
        <v>3</v>
      </c>
      <c r="C155" s="5" t="s">
        <v>29</v>
      </c>
      <c r="D155" s="10">
        <v>868</v>
      </c>
    </row>
    <row r="156" spans="1:4" x14ac:dyDescent="0.25">
      <c r="A156" s="9">
        <v>2022</v>
      </c>
      <c r="B156" s="5" t="s">
        <v>4</v>
      </c>
      <c r="C156" s="5" t="s">
        <v>29</v>
      </c>
      <c r="D156" s="10">
        <v>1157</v>
      </c>
    </row>
    <row r="157" spans="1:4" x14ac:dyDescent="0.25">
      <c r="A157" s="9">
        <v>2022</v>
      </c>
      <c r="B157" s="5" t="s">
        <v>5</v>
      </c>
      <c r="C157" s="5" t="s">
        <v>29</v>
      </c>
      <c r="D157" s="10">
        <v>1060</v>
      </c>
    </row>
    <row r="158" spans="1:4" x14ac:dyDescent="0.25">
      <c r="A158" s="9">
        <v>2022</v>
      </c>
      <c r="B158" s="5" t="s">
        <v>6</v>
      </c>
      <c r="C158" s="5" t="s">
        <v>29</v>
      </c>
      <c r="D158" s="10">
        <v>952</v>
      </c>
    </row>
    <row r="159" spans="1:4" x14ac:dyDescent="0.25">
      <c r="A159" s="9">
        <v>2022</v>
      </c>
      <c r="B159" s="5" t="s">
        <v>7</v>
      </c>
      <c r="C159" s="5" t="s">
        <v>29</v>
      </c>
      <c r="D159" s="10">
        <v>580</v>
      </c>
    </row>
    <row r="160" spans="1:4" x14ac:dyDescent="0.25">
      <c r="A160" s="9">
        <v>2022</v>
      </c>
      <c r="B160" s="5" t="s">
        <v>8</v>
      </c>
      <c r="C160" s="5" t="s">
        <v>29</v>
      </c>
      <c r="D160" s="10">
        <v>839</v>
      </c>
    </row>
    <row r="161" spans="1:4" x14ac:dyDescent="0.25">
      <c r="A161" s="9">
        <v>2022</v>
      </c>
      <c r="B161" s="5" t="s">
        <v>9</v>
      </c>
      <c r="C161" s="5" t="s">
        <v>29</v>
      </c>
      <c r="D161" s="10">
        <v>949</v>
      </c>
    </row>
    <row r="162" spans="1:4" x14ac:dyDescent="0.25">
      <c r="A162" s="9">
        <v>2022</v>
      </c>
      <c r="B162" s="5" t="s">
        <v>10</v>
      </c>
      <c r="C162" s="5" t="s">
        <v>29</v>
      </c>
      <c r="D162" s="10">
        <v>889</v>
      </c>
    </row>
    <row r="163" spans="1:4" ht="15.75" thickBot="1" x14ac:dyDescent="0.3">
      <c r="A163" s="194">
        <v>2022</v>
      </c>
      <c r="B163" s="11" t="s">
        <v>11</v>
      </c>
      <c r="C163" s="11" t="s">
        <v>29</v>
      </c>
      <c r="D163" s="12">
        <v>896</v>
      </c>
    </row>
    <row r="164" spans="1:4" x14ac:dyDescent="0.25">
      <c r="A164" s="192">
        <v>2023</v>
      </c>
      <c r="B164" s="132" t="s">
        <v>0</v>
      </c>
      <c r="C164" s="132" t="s">
        <v>29</v>
      </c>
      <c r="D164" s="636">
        <v>727</v>
      </c>
    </row>
    <row r="165" spans="1:4" x14ac:dyDescent="0.25">
      <c r="A165" s="9">
        <v>2023</v>
      </c>
      <c r="B165" s="5" t="s">
        <v>1</v>
      </c>
      <c r="C165" s="5" t="s">
        <v>29</v>
      </c>
      <c r="D165" s="10">
        <v>933</v>
      </c>
    </row>
    <row r="166" spans="1:4" x14ac:dyDescent="0.25">
      <c r="A166" s="9">
        <v>2023</v>
      </c>
      <c r="B166" s="5" t="s">
        <v>2</v>
      </c>
      <c r="C166" s="5" t="s">
        <v>29</v>
      </c>
      <c r="D166" s="10">
        <v>1202</v>
      </c>
    </row>
    <row r="167" spans="1:4" x14ac:dyDescent="0.25">
      <c r="A167" s="9">
        <v>2023</v>
      </c>
      <c r="B167" s="5" t="s">
        <v>3</v>
      </c>
      <c r="C167" s="5" t="s">
        <v>29</v>
      </c>
      <c r="D167" s="10">
        <v>948</v>
      </c>
    </row>
    <row r="168" spans="1:4" x14ac:dyDescent="0.25">
      <c r="A168" s="9">
        <v>2023</v>
      </c>
      <c r="B168" s="5" t="s">
        <v>4</v>
      </c>
      <c r="C168" s="5" t="s">
        <v>29</v>
      </c>
      <c r="D168" s="10">
        <v>1112</v>
      </c>
    </row>
    <row r="169" spans="1:4" x14ac:dyDescent="0.25">
      <c r="A169" s="9">
        <v>2023</v>
      </c>
      <c r="B169" s="5" t="s">
        <v>5</v>
      </c>
      <c r="C169" s="5" t="s">
        <v>29</v>
      </c>
      <c r="D169" s="10">
        <v>1180</v>
      </c>
    </row>
    <row r="170" spans="1:4" x14ac:dyDescent="0.25">
      <c r="A170" s="9">
        <v>2023</v>
      </c>
      <c r="B170" s="5" t="s">
        <v>6</v>
      </c>
      <c r="C170" s="5" t="s">
        <v>29</v>
      </c>
      <c r="D170" s="10">
        <v>1060</v>
      </c>
    </row>
    <row r="171" spans="1:4" x14ac:dyDescent="0.25">
      <c r="A171" s="9">
        <v>2023</v>
      </c>
      <c r="B171" s="5" t="s">
        <v>7</v>
      </c>
      <c r="C171" s="5" t="s">
        <v>29</v>
      </c>
      <c r="D171" s="10">
        <v>744</v>
      </c>
    </row>
    <row r="172" spans="1:4" x14ac:dyDescent="0.25">
      <c r="A172" s="9">
        <v>2023</v>
      </c>
      <c r="B172" s="5" t="s">
        <v>8</v>
      </c>
      <c r="C172" s="5" t="s">
        <v>29</v>
      </c>
      <c r="D172" s="10">
        <v>823</v>
      </c>
    </row>
    <row r="173" spans="1:4" x14ac:dyDescent="0.25">
      <c r="A173" s="9">
        <v>2023</v>
      </c>
      <c r="B173" s="5" t="s">
        <v>9</v>
      </c>
      <c r="C173" s="5" t="s">
        <v>29</v>
      </c>
      <c r="D173" s="10">
        <v>1028</v>
      </c>
    </row>
    <row r="174" spans="1:4" x14ac:dyDescent="0.25">
      <c r="A174" s="9">
        <v>2023</v>
      </c>
      <c r="B174" s="5" t="s">
        <v>10</v>
      </c>
      <c r="C174" s="5" t="s">
        <v>29</v>
      </c>
      <c r="D174" s="10">
        <v>1082</v>
      </c>
    </row>
    <row r="175" spans="1:4" ht="15.75" thickBot="1" x14ac:dyDescent="0.3">
      <c r="A175" s="21">
        <v>2023</v>
      </c>
      <c r="B175" s="22" t="s">
        <v>11</v>
      </c>
      <c r="C175" s="22" t="s">
        <v>29</v>
      </c>
      <c r="D175" s="31">
        <v>826</v>
      </c>
    </row>
    <row r="176" spans="1:4" x14ac:dyDescent="0.25">
      <c r="A176" s="100">
        <v>2024</v>
      </c>
      <c r="B176" s="7" t="s">
        <v>0</v>
      </c>
      <c r="C176" s="7" t="s">
        <v>29</v>
      </c>
      <c r="D176" s="8">
        <v>764</v>
      </c>
    </row>
    <row r="177" spans="1:4" x14ac:dyDescent="0.25">
      <c r="A177" s="126">
        <v>2024</v>
      </c>
      <c r="B177" s="5" t="s">
        <v>1</v>
      </c>
      <c r="C177" s="5" t="s">
        <v>29</v>
      </c>
      <c r="D177" s="10">
        <v>944</v>
      </c>
    </row>
    <row r="178" spans="1:4" x14ac:dyDescent="0.25">
      <c r="A178" s="126">
        <v>2024</v>
      </c>
      <c r="B178" s="5" t="s">
        <v>2</v>
      </c>
      <c r="C178" s="5" t="s">
        <v>29</v>
      </c>
      <c r="D178" s="10">
        <v>1204</v>
      </c>
    </row>
    <row r="179" spans="1:4" x14ac:dyDescent="0.25">
      <c r="A179" s="126">
        <v>2024</v>
      </c>
      <c r="B179" s="5" t="s">
        <v>3</v>
      </c>
      <c r="C179" s="5" t="s">
        <v>29</v>
      </c>
      <c r="D179" s="10">
        <v>1214</v>
      </c>
    </row>
    <row r="180" spans="1:4" x14ac:dyDescent="0.25">
      <c r="A180" s="126">
        <v>2024</v>
      </c>
      <c r="B180" s="5" t="s">
        <v>4</v>
      </c>
      <c r="C180" s="5" t="s">
        <v>29</v>
      </c>
      <c r="D180" s="10">
        <v>1251</v>
      </c>
    </row>
    <row r="181" spans="1:4" x14ac:dyDescent="0.25">
      <c r="A181" s="126">
        <v>2024</v>
      </c>
      <c r="B181" s="5" t="s">
        <v>5</v>
      </c>
      <c r="C181" s="5" t="s">
        <v>29</v>
      </c>
      <c r="D181" s="10">
        <v>1042</v>
      </c>
    </row>
    <row r="182" spans="1:4" x14ac:dyDescent="0.25">
      <c r="A182" s="126">
        <v>2024</v>
      </c>
      <c r="B182" s="5" t="s">
        <v>6</v>
      </c>
      <c r="C182" s="5" t="s">
        <v>29</v>
      </c>
      <c r="D182" s="10">
        <v>1276</v>
      </c>
    </row>
    <row r="183" spans="1:4" x14ac:dyDescent="0.25">
      <c r="A183" s="126">
        <v>2024</v>
      </c>
      <c r="B183" s="5" t="s">
        <v>7</v>
      </c>
      <c r="C183" s="5" t="s">
        <v>29</v>
      </c>
      <c r="D183" s="10">
        <v>662</v>
      </c>
    </row>
    <row r="184" spans="1:4" x14ac:dyDescent="0.25">
      <c r="A184" s="126">
        <v>2024</v>
      </c>
      <c r="B184" s="5" t="s">
        <v>8</v>
      </c>
      <c r="C184" s="5" t="s">
        <v>29</v>
      </c>
      <c r="D184" s="10">
        <v>801</v>
      </c>
    </row>
    <row r="185" spans="1:4" x14ac:dyDescent="0.25">
      <c r="A185" s="126">
        <v>2024</v>
      </c>
      <c r="B185" s="5" t="s">
        <v>9</v>
      </c>
      <c r="C185" s="5" t="s">
        <v>29</v>
      </c>
      <c r="D185" s="10">
        <v>1212</v>
      </c>
    </row>
    <row r="186" spans="1:4" x14ac:dyDescent="0.25">
      <c r="A186" s="126">
        <v>2024</v>
      </c>
      <c r="B186" s="5" t="s">
        <v>10</v>
      </c>
      <c r="C186" s="5" t="s">
        <v>29</v>
      </c>
      <c r="D186" s="10">
        <v>1003</v>
      </c>
    </row>
    <row r="187" spans="1:4" ht="15.75" thickBot="1" x14ac:dyDescent="0.3">
      <c r="A187" s="128">
        <v>2024</v>
      </c>
      <c r="B187" s="11" t="s">
        <v>11</v>
      </c>
      <c r="C187" s="11" t="s">
        <v>29</v>
      </c>
      <c r="D187" s="12">
        <v>710</v>
      </c>
    </row>
    <row r="188" spans="1:4" x14ac:dyDescent="0.25">
      <c r="A188" s="100">
        <v>2025</v>
      </c>
      <c r="B188" s="7" t="s">
        <v>0</v>
      </c>
      <c r="C188" s="7" t="s">
        <v>29</v>
      </c>
      <c r="D188" s="8">
        <v>691</v>
      </c>
    </row>
    <row r="189" spans="1:4" x14ac:dyDescent="0.25">
      <c r="A189" s="126">
        <v>2025</v>
      </c>
      <c r="B189" s="5" t="s">
        <v>1</v>
      </c>
      <c r="C189" s="5" t="s">
        <v>29</v>
      </c>
      <c r="D189" s="10">
        <v>925</v>
      </c>
    </row>
    <row r="190" spans="1:4" x14ac:dyDescent="0.25">
      <c r="A190" s="126">
        <v>2025</v>
      </c>
      <c r="B190" s="5" t="s">
        <v>2</v>
      </c>
      <c r="C190" s="5" t="s">
        <v>29</v>
      </c>
      <c r="D190" s="10"/>
    </row>
    <row r="191" spans="1:4" x14ac:dyDescent="0.25">
      <c r="A191" s="126">
        <v>2025</v>
      </c>
      <c r="B191" s="5" t="s">
        <v>3</v>
      </c>
      <c r="C191" s="5" t="s">
        <v>29</v>
      </c>
      <c r="D191" s="10"/>
    </row>
    <row r="192" spans="1:4" x14ac:dyDescent="0.25">
      <c r="A192" s="126">
        <v>2025</v>
      </c>
      <c r="B192" s="5" t="s">
        <v>4</v>
      </c>
      <c r="C192" s="5" t="s">
        <v>29</v>
      </c>
      <c r="D192" s="10"/>
    </row>
    <row r="193" spans="1:4" x14ac:dyDescent="0.25">
      <c r="A193" s="126">
        <v>2025</v>
      </c>
      <c r="B193" s="5" t="s">
        <v>5</v>
      </c>
      <c r="C193" s="5" t="s">
        <v>29</v>
      </c>
      <c r="D193" s="10"/>
    </row>
    <row r="194" spans="1:4" x14ac:dyDescent="0.25">
      <c r="A194" s="126">
        <v>2025</v>
      </c>
      <c r="B194" s="5" t="s">
        <v>6</v>
      </c>
      <c r="C194" s="5" t="s">
        <v>29</v>
      </c>
      <c r="D194" s="10"/>
    </row>
    <row r="195" spans="1:4" x14ac:dyDescent="0.25">
      <c r="A195" s="126">
        <v>2025</v>
      </c>
      <c r="B195" s="5" t="s">
        <v>7</v>
      </c>
      <c r="C195" s="5" t="s">
        <v>29</v>
      </c>
      <c r="D195" s="10"/>
    </row>
    <row r="196" spans="1:4" x14ac:dyDescent="0.25">
      <c r="A196" s="126">
        <v>2025</v>
      </c>
      <c r="B196" s="5" t="s">
        <v>8</v>
      </c>
      <c r="C196" s="5" t="s">
        <v>29</v>
      </c>
      <c r="D196" s="10"/>
    </row>
    <row r="197" spans="1:4" x14ac:dyDescent="0.25">
      <c r="A197" s="126">
        <v>2025</v>
      </c>
      <c r="B197" s="5" t="s">
        <v>9</v>
      </c>
      <c r="C197" s="5" t="s">
        <v>29</v>
      </c>
      <c r="D197" s="10"/>
    </row>
    <row r="198" spans="1:4" x14ac:dyDescent="0.25">
      <c r="A198" s="126">
        <v>2025</v>
      </c>
      <c r="B198" s="5" t="s">
        <v>10</v>
      </c>
      <c r="C198" s="5" t="s">
        <v>29</v>
      </c>
      <c r="D198" s="10"/>
    </row>
    <row r="199" spans="1:4" ht="15.75" thickBot="1" x14ac:dyDescent="0.3">
      <c r="A199" s="128">
        <v>2025</v>
      </c>
      <c r="B199" s="11" t="s">
        <v>11</v>
      </c>
      <c r="C199" s="11" t="s">
        <v>29</v>
      </c>
      <c r="D199" s="12"/>
    </row>
    <row r="200" spans="1:4" x14ac:dyDescent="0.25">
      <c r="A200" s="6">
        <v>2022</v>
      </c>
      <c r="B200" s="7" t="s">
        <v>0</v>
      </c>
      <c r="C200" s="7" t="s">
        <v>30</v>
      </c>
      <c r="D200" s="8">
        <v>205</v>
      </c>
    </row>
    <row r="201" spans="1:4" x14ac:dyDescent="0.25">
      <c r="A201" s="9">
        <v>2022</v>
      </c>
      <c r="B201" s="5" t="s">
        <v>1</v>
      </c>
      <c r="C201" s="5" t="s">
        <v>30</v>
      </c>
      <c r="D201" s="10">
        <v>257</v>
      </c>
    </row>
    <row r="202" spans="1:4" x14ac:dyDescent="0.25">
      <c r="A202" s="9">
        <v>2022</v>
      </c>
      <c r="B202" s="5" t="s">
        <v>2</v>
      </c>
      <c r="C202" s="5" t="s">
        <v>30</v>
      </c>
      <c r="D202" s="10">
        <v>321</v>
      </c>
    </row>
    <row r="203" spans="1:4" x14ac:dyDescent="0.25">
      <c r="A203" s="9">
        <v>2022</v>
      </c>
      <c r="B203" s="5" t="s">
        <v>3</v>
      </c>
      <c r="C203" s="5" t="s">
        <v>30</v>
      </c>
      <c r="D203" s="10">
        <v>431</v>
      </c>
    </row>
    <row r="204" spans="1:4" x14ac:dyDescent="0.25">
      <c r="A204" s="9">
        <v>2022</v>
      </c>
      <c r="B204" s="5" t="s">
        <v>4</v>
      </c>
      <c r="C204" s="5" t="s">
        <v>30</v>
      </c>
      <c r="D204" s="10">
        <v>210</v>
      </c>
    </row>
    <row r="205" spans="1:4" x14ac:dyDescent="0.25">
      <c r="A205" s="9">
        <v>2022</v>
      </c>
      <c r="B205" s="5" t="s">
        <v>5</v>
      </c>
      <c r="C205" s="5" t="s">
        <v>30</v>
      </c>
      <c r="D205" s="10">
        <v>505</v>
      </c>
    </row>
    <row r="206" spans="1:4" x14ac:dyDescent="0.25">
      <c r="A206" s="9">
        <v>2022</v>
      </c>
      <c r="B206" s="5" t="s">
        <v>6</v>
      </c>
      <c r="C206" s="5" t="s">
        <v>30</v>
      </c>
      <c r="D206" s="10">
        <v>305</v>
      </c>
    </row>
    <row r="207" spans="1:4" x14ac:dyDescent="0.25">
      <c r="A207" s="9">
        <v>2022</v>
      </c>
      <c r="B207" s="5" t="s">
        <v>7</v>
      </c>
      <c r="C207" s="5" t="s">
        <v>30</v>
      </c>
      <c r="D207" s="10">
        <v>260</v>
      </c>
    </row>
    <row r="208" spans="1:4" x14ac:dyDescent="0.25">
      <c r="A208" s="9">
        <v>2022</v>
      </c>
      <c r="B208" s="5" t="s">
        <v>8</v>
      </c>
      <c r="C208" s="5" t="s">
        <v>30</v>
      </c>
      <c r="D208" s="10">
        <v>411</v>
      </c>
    </row>
    <row r="209" spans="1:4" x14ac:dyDescent="0.25">
      <c r="A209" s="9">
        <v>2022</v>
      </c>
      <c r="B209" s="5" t="s">
        <v>9</v>
      </c>
      <c r="C209" s="5" t="s">
        <v>30</v>
      </c>
      <c r="D209" s="10">
        <v>222</v>
      </c>
    </row>
    <row r="210" spans="1:4" x14ac:dyDescent="0.25">
      <c r="A210" s="9">
        <v>2022</v>
      </c>
      <c r="B210" s="5" t="s">
        <v>10</v>
      </c>
      <c r="C210" s="5" t="s">
        <v>30</v>
      </c>
      <c r="D210" s="10">
        <v>394</v>
      </c>
    </row>
    <row r="211" spans="1:4" ht="15.75" thickBot="1" x14ac:dyDescent="0.3">
      <c r="A211" s="194">
        <v>2022</v>
      </c>
      <c r="B211" s="11" t="s">
        <v>11</v>
      </c>
      <c r="C211" s="11" t="s">
        <v>30</v>
      </c>
      <c r="D211" s="12">
        <v>262</v>
      </c>
    </row>
    <row r="212" spans="1:4" x14ac:dyDescent="0.25">
      <c r="A212" s="192">
        <v>2023</v>
      </c>
      <c r="B212" s="132" t="s">
        <v>0</v>
      </c>
      <c r="C212" s="132" t="s">
        <v>30</v>
      </c>
      <c r="D212" s="636">
        <v>281</v>
      </c>
    </row>
    <row r="213" spans="1:4" x14ac:dyDescent="0.25">
      <c r="A213" s="9">
        <v>2023</v>
      </c>
      <c r="B213" s="5" t="s">
        <v>1</v>
      </c>
      <c r="C213" s="5" t="s">
        <v>30</v>
      </c>
      <c r="D213" s="10">
        <v>375</v>
      </c>
    </row>
    <row r="214" spans="1:4" x14ac:dyDescent="0.25">
      <c r="A214" s="9">
        <v>2023</v>
      </c>
      <c r="B214" s="5" t="s">
        <v>2</v>
      </c>
      <c r="C214" s="5" t="s">
        <v>30</v>
      </c>
      <c r="D214" s="10">
        <v>428</v>
      </c>
    </row>
    <row r="215" spans="1:4" x14ac:dyDescent="0.25">
      <c r="A215" s="9">
        <v>2023</v>
      </c>
      <c r="B215" s="5" t="s">
        <v>3</v>
      </c>
      <c r="C215" s="5" t="s">
        <v>30</v>
      </c>
      <c r="D215" s="10">
        <v>555</v>
      </c>
    </row>
    <row r="216" spans="1:4" x14ac:dyDescent="0.25">
      <c r="A216" s="9">
        <v>2023</v>
      </c>
      <c r="B216" s="5" t="s">
        <v>4</v>
      </c>
      <c r="C216" s="5" t="s">
        <v>30</v>
      </c>
      <c r="D216" s="10">
        <v>235</v>
      </c>
    </row>
    <row r="217" spans="1:4" x14ac:dyDescent="0.25">
      <c r="A217" s="9">
        <v>2023</v>
      </c>
      <c r="B217" s="5" t="s">
        <v>5</v>
      </c>
      <c r="C217" s="5" t="s">
        <v>30</v>
      </c>
      <c r="D217" s="10">
        <v>244</v>
      </c>
    </row>
    <row r="218" spans="1:4" x14ac:dyDescent="0.25">
      <c r="A218" s="9">
        <v>2023</v>
      </c>
      <c r="B218" s="5" t="s">
        <v>6</v>
      </c>
      <c r="C218" s="5" t="s">
        <v>30</v>
      </c>
      <c r="D218" s="10">
        <v>261</v>
      </c>
    </row>
    <row r="219" spans="1:4" x14ac:dyDescent="0.25">
      <c r="A219" s="9">
        <v>2023</v>
      </c>
      <c r="B219" s="5" t="s">
        <v>7</v>
      </c>
      <c r="C219" s="5" t="s">
        <v>30</v>
      </c>
      <c r="D219" s="10">
        <v>303</v>
      </c>
    </row>
    <row r="220" spans="1:4" x14ac:dyDescent="0.25">
      <c r="A220" s="9">
        <v>2023</v>
      </c>
      <c r="B220" s="5" t="s">
        <v>8</v>
      </c>
      <c r="C220" s="5" t="s">
        <v>30</v>
      </c>
      <c r="D220" s="10">
        <v>226</v>
      </c>
    </row>
    <row r="221" spans="1:4" x14ac:dyDescent="0.25">
      <c r="A221" s="9">
        <v>2023</v>
      </c>
      <c r="B221" s="5" t="s">
        <v>9</v>
      </c>
      <c r="C221" s="5" t="s">
        <v>30</v>
      </c>
      <c r="D221" s="10">
        <v>423</v>
      </c>
    </row>
    <row r="222" spans="1:4" x14ac:dyDescent="0.25">
      <c r="A222" s="9">
        <v>2023</v>
      </c>
      <c r="B222" s="5" t="s">
        <v>10</v>
      </c>
      <c r="C222" s="5" t="s">
        <v>30</v>
      </c>
      <c r="D222" s="10">
        <v>444</v>
      </c>
    </row>
    <row r="223" spans="1:4" ht="15.75" thickBot="1" x14ac:dyDescent="0.3">
      <c r="A223" s="21">
        <v>2023</v>
      </c>
      <c r="B223" s="22" t="s">
        <v>11</v>
      </c>
      <c r="C223" s="22" t="s">
        <v>30</v>
      </c>
      <c r="D223" s="31">
        <v>434</v>
      </c>
    </row>
    <row r="224" spans="1:4" x14ac:dyDescent="0.25">
      <c r="A224" s="100">
        <v>2024</v>
      </c>
      <c r="B224" s="7" t="s">
        <v>0</v>
      </c>
      <c r="C224" s="7" t="s">
        <v>30</v>
      </c>
      <c r="D224" s="8">
        <v>153</v>
      </c>
    </row>
    <row r="225" spans="1:4" x14ac:dyDescent="0.25">
      <c r="A225" s="126">
        <v>2024</v>
      </c>
      <c r="B225" s="5" t="s">
        <v>1</v>
      </c>
      <c r="C225" s="5" t="s">
        <v>30</v>
      </c>
      <c r="D225" s="10">
        <v>236</v>
      </c>
    </row>
    <row r="226" spans="1:4" x14ac:dyDescent="0.25">
      <c r="A226" s="126">
        <v>2024</v>
      </c>
      <c r="B226" s="5" t="s">
        <v>2</v>
      </c>
      <c r="C226" s="5" t="s">
        <v>30</v>
      </c>
      <c r="D226" s="10">
        <v>322</v>
      </c>
    </row>
    <row r="227" spans="1:4" x14ac:dyDescent="0.25">
      <c r="A227" s="126">
        <v>2024</v>
      </c>
      <c r="B227" s="5" t="s">
        <v>3</v>
      </c>
      <c r="C227" s="5" t="s">
        <v>30</v>
      </c>
      <c r="D227" s="10">
        <v>419</v>
      </c>
    </row>
    <row r="228" spans="1:4" x14ac:dyDescent="0.25">
      <c r="A228" s="126">
        <v>2024</v>
      </c>
      <c r="B228" s="5" t="s">
        <v>4</v>
      </c>
      <c r="C228" s="5" t="s">
        <v>30</v>
      </c>
      <c r="D228" s="10">
        <v>427</v>
      </c>
    </row>
    <row r="229" spans="1:4" x14ac:dyDescent="0.25">
      <c r="A229" s="126">
        <v>2024</v>
      </c>
      <c r="B229" s="5" t="s">
        <v>5</v>
      </c>
      <c r="C229" s="5" t="s">
        <v>30</v>
      </c>
      <c r="D229" s="10">
        <v>276</v>
      </c>
    </row>
    <row r="230" spans="1:4" x14ac:dyDescent="0.25">
      <c r="A230" s="126">
        <v>2024</v>
      </c>
      <c r="B230" s="5" t="s">
        <v>6</v>
      </c>
      <c r="C230" s="5" t="s">
        <v>30</v>
      </c>
      <c r="D230" s="10">
        <v>376</v>
      </c>
    </row>
    <row r="231" spans="1:4" x14ac:dyDescent="0.25">
      <c r="A231" s="126">
        <v>2024</v>
      </c>
      <c r="B231" s="5" t="s">
        <v>7</v>
      </c>
      <c r="C231" s="5" t="s">
        <v>30</v>
      </c>
      <c r="D231" s="10">
        <v>121</v>
      </c>
    </row>
    <row r="232" spans="1:4" x14ac:dyDescent="0.25">
      <c r="A232" s="126">
        <v>2024</v>
      </c>
      <c r="B232" s="5" t="s">
        <v>8</v>
      </c>
      <c r="C232" s="5" t="s">
        <v>30</v>
      </c>
      <c r="D232" s="10">
        <v>198</v>
      </c>
    </row>
    <row r="233" spans="1:4" x14ac:dyDescent="0.25">
      <c r="A233" s="126">
        <v>2024</v>
      </c>
      <c r="B233" s="5" t="s">
        <v>9</v>
      </c>
      <c r="C233" s="5" t="s">
        <v>30</v>
      </c>
      <c r="D233" s="10">
        <v>469</v>
      </c>
    </row>
    <row r="234" spans="1:4" x14ac:dyDescent="0.25">
      <c r="A234" s="126">
        <v>2024</v>
      </c>
      <c r="B234" s="5" t="s">
        <v>10</v>
      </c>
      <c r="C234" s="5" t="s">
        <v>30</v>
      </c>
      <c r="D234" s="10">
        <v>227</v>
      </c>
    </row>
    <row r="235" spans="1:4" ht="15.75" thickBot="1" x14ac:dyDescent="0.3">
      <c r="A235" s="128">
        <v>2024</v>
      </c>
      <c r="B235" s="11" t="s">
        <v>11</v>
      </c>
      <c r="C235" s="11" t="s">
        <v>30</v>
      </c>
      <c r="D235" s="12">
        <v>249</v>
      </c>
    </row>
    <row r="236" spans="1:4" x14ac:dyDescent="0.25">
      <c r="A236" s="100">
        <v>2025</v>
      </c>
      <c r="B236" s="7" t="s">
        <v>0</v>
      </c>
      <c r="C236" s="7" t="s">
        <v>30</v>
      </c>
      <c r="D236" s="8">
        <v>170</v>
      </c>
    </row>
    <row r="237" spans="1:4" x14ac:dyDescent="0.25">
      <c r="A237" s="126">
        <v>2025</v>
      </c>
      <c r="B237" s="5" t="s">
        <v>1</v>
      </c>
      <c r="C237" s="5" t="s">
        <v>30</v>
      </c>
      <c r="D237" s="10">
        <v>294</v>
      </c>
    </row>
    <row r="238" spans="1:4" x14ac:dyDescent="0.25">
      <c r="A238" s="126">
        <v>2025</v>
      </c>
      <c r="B238" s="5" t="s">
        <v>2</v>
      </c>
      <c r="C238" s="5" t="s">
        <v>30</v>
      </c>
      <c r="D238" s="10"/>
    </row>
    <row r="239" spans="1:4" x14ac:dyDescent="0.25">
      <c r="A239" s="126">
        <v>2025</v>
      </c>
      <c r="B239" s="5" t="s">
        <v>3</v>
      </c>
      <c r="C239" s="5" t="s">
        <v>30</v>
      </c>
      <c r="D239" s="10"/>
    </row>
    <row r="240" spans="1:4" x14ac:dyDescent="0.25">
      <c r="A240" s="126">
        <v>2025</v>
      </c>
      <c r="B240" s="5" t="s">
        <v>4</v>
      </c>
      <c r="C240" s="5" t="s">
        <v>30</v>
      </c>
      <c r="D240" s="10"/>
    </row>
    <row r="241" spans="1:4" x14ac:dyDescent="0.25">
      <c r="A241" s="126">
        <v>2025</v>
      </c>
      <c r="B241" s="5" t="s">
        <v>5</v>
      </c>
      <c r="C241" s="5" t="s">
        <v>30</v>
      </c>
      <c r="D241" s="10"/>
    </row>
    <row r="242" spans="1:4" x14ac:dyDescent="0.25">
      <c r="A242" s="126">
        <v>2025</v>
      </c>
      <c r="B242" s="5" t="s">
        <v>6</v>
      </c>
      <c r="C242" s="5" t="s">
        <v>30</v>
      </c>
      <c r="D242" s="10"/>
    </row>
    <row r="243" spans="1:4" x14ac:dyDescent="0.25">
      <c r="A243" s="126">
        <v>2025</v>
      </c>
      <c r="B243" s="5" t="s">
        <v>7</v>
      </c>
      <c r="C243" s="5" t="s">
        <v>30</v>
      </c>
      <c r="D243" s="10"/>
    </row>
    <row r="244" spans="1:4" x14ac:dyDescent="0.25">
      <c r="A244" s="126">
        <v>2025</v>
      </c>
      <c r="B244" s="5" t="s">
        <v>8</v>
      </c>
      <c r="C244" s="5" t="s">
        <v>30</v>
      </c>
      <c r="D244" s="10"/>
    </row>
    <row r="245" spans="1:4" x14ac:dyDescent="0.25">
      <c r="A245" s="126">
        <v>2025</v>
      </c>
      <c r="B245" s="5" t="s">
        <v>9</v>
      </c>
      <c r="C245" s="5" t="s">
        <v>30</v>
      </c>
      <c r="D245" s="10"/>
    </row>
    <row r="246" spans="1:4" x14ac:dyDescent="0.25">
      <c r="A246" s="126">
        <v>2025</v>
      </c>
      <c r="B246" s="5" t="s">
        <v>10</v>
      </c>
      <c r="C246" s="5" t="s">
        <v>30</v>
      </c>
      <c r="D246" s="10"/>
    </row>
    <row r="247" spans="1:4" ht="15.75" thickBot="1" x14ac:dyDescent="0.3">
      <c r="A247" s="128">
        <v>2025</v>
      </c>
      <c r="B247" s="11" t="s">
        <v>11</v>
      </c>
      <c r="C247" s="11" t="s">
        <v>30</v>
      </c>
      <c r="D247" s="12"/>
    </row>
    <row r="248" spans="1:4" x14ac:dyDescent="0.25">
      <c r="A248" s="6">
        <v>2022</v>
      </c>
      <c r="B248" s="7" t="s">
        <v>0</v>
      </c>
      <c r="C248" s="7" t="s">
        <v>32</v>
      </c>
      <c r="D248" s="8">
        <v>1650</v>
      </c>
    </row>
    <row r="249" spans="1:4" x14ac:dyDescent="0.25">
      <c r="A249" s="9">
        <v>2022</v>
      </c>
      <c r="B249" s="5" t="s">
        <v>1</v>
      </c>
      <c r="C249" s="5" t="s">
        <v>32</v>
      </c>
      <c r="D249" s="10">
        <v>1686</v>
      </c>
    </row>
    <row r="250" spans="1:4" x14ac:dyDescent="0.25">
      <c r="A250" s="9">
        <v>2022</v>
      </c>
      <c r="B250" s="5" t="s">
        <v>2</v>
      </c>
      <c r="C250" s="5" t="s">
        <v>32</v>
      </c>
      <c r="D250" s="10">
        <v>1765</v>
      </c>
    </row>
    <row r="251" spans="1:4" x14ac:dyDescent="0.25">
      <c r="A251" s="9">
        <v>2022</v>
      </c>
      <c r="B251" s="5" t="s">
        <v>3</v>
      </c>
      <c r="C251" s="5" t="s">
        <v>32</v>
      </c>
      <c r="D251" s="10">
        <v>1434</v>
      </c>
    </row>
    <row r="252" spans="1:4" x14ac:dyDescent="0.25">
      <c r="A252" s="9">
        <v>2022</v>
      </c>
      <c r="B252" s="5" t="s">
        <v>4</v>
      </c>
      <c r="C252" s="5" t="s">
        <v>32</v>
      </c>
      <c r="D252" s="10">
        <v>1723</v>
      </c>
    </row>
    <row r="253" spans="1:4" x14ac:dyDescent="0.25">
      <c r="A253" s="9">
        <v>2022</v>
      </c>
      <c r="B253" s="5" t="s">
        <v>5</v>
      </c>
      <c r="C253" s="5" t="s">
        <v>32</v>
      </c>
      <c r="D253" s="10">
        <v>1563</v>
      </c>
    </row>
    <row r="254" spans="1:4" x14ac:dyDescent="0.25">
      <c r="A254" s="9">
        <v>2022</v>
      </c>
      <c r="B254" s="5" t="s">
        <v>6</v>
      </c>
      <c r="C254" s="5" t="s">
        <v>32</v>
      </c>
      <c r="D254" s="10">
        <v>1456</v>
      </c>
    </row>
    <row r="255" spans="1:4" x14ac:dyDescent="0.25">
      <c r="A255" s="9">
        <v>2022</v>
      </c>
      <c r="B255" s="5" t="s">
        <v>7</v>
      </c>
      <c r="C255" s="5" t="s">
        <v>32</v>
      </c>
      <c r="D255" s="10">
        <v>1436</v>
      </c>
    </row>
    <row r="256" spans="1:4" x14ac:dyDescent="0.25">
      <c r="A256" s="9">
        <v>2022</v>
      </c>
      <c r="B256" s="5" t="s">
        <v>8</v>
      </c>
      <c r="C256" s="5" t="s">
        <v>32</v>
      </c>
      <c r="D256" s="10">
        <v>1467</v>
      </c>
    </row>
    <row r="257" spans="1:4" x14ac:dyDescent="0.25">
      <c r="A257" s="9">
        <v>2022</v>
      </c>
      <c r="B257" s="5" t="s">
        <v>9</v>
      </c>
      <c r="C257" s="5" t="s">
        <v>32</v>
      </c>
      <c r="D257" s="10">
        <v>1503</v>
      </c>
    </row>
    <row r="258" spans="1:4" x14ac:dyDescent="0.25">
      <c r="A258" s="9">
        <v>2022</v>
      </c>
      <c r="B258" s="5" t="s">
        <v>10</v>
      </c>
      <c r="C258" s="5" t="s">
        <v>32</v>
      </c>
      <c r="D258" s="10">
        <v>1533</v>
      </c>
    </row>
    <row r="259" spans="1:4" ht="15.75" thickBot="1" x14ac:dyDescent="0.3">
      <c r="A259" s="194">
        <v>2022</v>
      </c>
      <c r="B259" s="11" t="s">
        <v>11</v>
      </c>
      <c r="C259" s="11" t="s">
        <v>32</v>
      </c>
      <c r="D259" s="12">
        <v>1395</v>
      </c>
    </row>
    <row r="260" spans="1:4" x14ac:dyDescent="0.25">
      <c r="A260" s="192">
        <v>2023</v>
      </c>
      <c r="B260" s="132" t="s">
        <v>0</v>
      </c>
      <c r="C260" s="132" t="s">
        <v>32</v>
      </c>
      <c r="D260" s="636">
        <v>1330</v>
      </c>
    </row>
    <row r="261" spans="1:4" x14ac:dyDescent="0.25">
      <c r="A261" s="9">
        <v>2023</v>
      </c>
      <c r="B261" s="5" t="s">
        <v>1</v>
      </c>
      <c r="C261" s="5" t="s">
        <v>32</v>
      </c>
      <c r="D261" s="10">
        <v>1224</v>
      </c>
    </row>
    <row r="262" spans="1:4" x14ac:dyDescent="0.25">
      <c r="A262" s="9">
        <v>2023</v>
      </c>
      <c r="B262" s="5" t="s">
        <v>2</v>
      </c>
      <c r="C262" s="5" t="s">
        <v>32</v>
      </c>
      <c r="D262" s="10">
        <v>1301</v>
      </c>
    </row>
    <row r="263" spans="1:4" x14ac:dyDescent="0.25">
      <c r="A263" s="9">
        <v>2023</v>
      </c>
      <c r="B263" s="5" t="s">
        <v>3</v>
      </c>
      <c r="C263" s="5" t="s">
        <v>32</v>
      </c>
      <c r="D263" s="10">
        <v>1025</v>
      </c>
    </row>
    <row r="264" spans="1:4" x14ac:dyDescent="0.25">
      <c r="A264" s="9">
        <v>2023</v>
      </c>
      <c r="B264" s="5" t="s">
        <v>4</v>
      </c>
      <c r="C264" s="5" t="s">
        <v>32</v>
      </c>
      <c r="D264" s="10">
        <v>1210</v>
      </c>
    </row>
    <row r="265" spans="1:4" x14ac:dyDescent="0.25">
      <c r="A265" s="9">
        <v>2023</v>
      </c>
      <c r="B265" s="5" t="s">
        <v>5</v>
      </c>
      <c r="C265" s="5" t="s">
        <v>32</v>
      </c>
      <c r="D265" s="10">
        <v>1549</v>
      </c>
    </row>
    <row r="266" spans="1:4" x14ac:dyDescent="0.25">
      <c r="A266" s="9">
        <v>2023</v>
      </c>
      <c r="B266" s="5" t="s">
        <v>6</v>
      </c>
      <c r="C266" s="5" t="s">
        <v>32</v>
      </c>
      <c r="D266" s="10">
        <v>1869</v>
      </c>
    </row>
    <row r="267" spans="1:4" x14ac:dyDescent="0.25">
      <c r="A267" s="9">
        <v>2023</v>
      </c>
      <c r="B267" s="5" t="s">
        <v>7</v>
      </c>
      <c r="C267" s="5" t="s">
        <v>32</v>
      </c>
      <c r="D267" s="10">
        <v>1977</v>
      </c>
    </row>
    <row r="268" spans="1:4" x14ac:dyDescent="0.25">
      <c r="A268" s="9">
        <v>2023</v>
      </c>
      <c r="B268" s="5" t="s">
        <v>8</v>
      </c>
      <c r="C268" s="5" t="s">
        <v>32</v>
      </c>
      <c r="D268" s="10">
        <v>2408</v>
      </c>
    </row>
    <row r="269" spans="1:4" x14ac:dyDescent="0.25">
      <c r="A269" s="9">
        <v>2023</v>
      </c>
      <c r="B269" s="5" t="s">
        <v>9</v>
      </c>
      <c r="C269" s="5" t="s">
        <v>32</v>
      </c>
      <c r="D269" s="10">
        <v>2582</v>
      </c>
    </row>
    <row r="270" spans="1:4" x14ac:dyDescent="0.25">
      <c r="A270" s="9">
        <v>2023</v>
      </c>
      <c r="B270" s="5" t="s">
        <v>10</v>
      </c>
      <c r="C270" s="5" t="s">
        <v>32</v>
      </c>
      <c r="D270" s="10">
        <v>2561</v>
      </c>
    </row>
    <row r="271" spans="1:4" ht="15.75" thickBot="1" x14ac:dyDescent="0.3">
      <c r="A271" s="21">
        <v>2023</v>
      </c>
      <c r="B271" s="22" t="s">
        <v>11</v>
      </c>
      <c r="C271" s="11" t="s">
        <v>32</v>
      </c>
      <c r="D271" s="31">
        <v>2049</v>
      </c>
    </row>
    <row r="272" spans="1:4" x14ac:dyDescent="0.25">
      <c r="A272" s="100">
        <v>2024</v>
      </c>
      <c r="B272" s="7" t="s">
        <v>0</v>
      </c>
      <c r="C272" s="7" t="s">
        <v>32</v>
      </c>
      <c r="D272" s="8">
        <v>2331</v>
      </c>
    </row>
    <row r="273" spans="1:4" x14ac:dyDescent="0.25">
      <c r="A273" s="126">
        <v>2024</v>
      </c>
      <c r="B273" s="5" t="s">
        <v>1</v>
      </c>
      <c r="C273" s="5" t="s">
        <v>32</v>
      </c>
      <c r="D273" s="10">
        <v>2081</v>
      </c>
    </row>
    <row r="274" spans="1:4" x14ac:dyDescent="0.25">
      <c r="A274" s="126">
        <v>2024</v>
      </c>
      <c r="B274" s="5" t="s">
        <v>2</v>
      </c>
      <c r="C274" s="5" t="s">
        <v>32</v>
      </c>
      <c r="D274" s="10">
        <v>1800</v>
      </c>
    </row>
    <row r="275" spans="1:4" x14ac:dyDescent="0.25">
      <c r="A275" s="126">
        <v>2024</v>
      </c>
      <c r="B275" s="5" t="s">
        <v>3</v>
      </c>
      <c r="C275" s="5" t="s">
        <v>32</v>
      </c>
      <c r="D275" s="10">
        <v>1942</v>
      </c>
    </row>
    <row r="276" spans="1:4" x14ac:dyDescent="0.25">
      <c r="A276" s="126">
        <v>2024</v>
      </c>
      <c r="B276" s="5" t="s">
        <v>4</v>
      </c>
      <c r="C276" s="5" t="s">
        <v>32</v>
      </c>
      <c r="D276" s="10">
        <v>2045</v>
      </c>
    </row>
    <row r="277" spans="1:4" x14ac:dyDescent="0.25">
      <c r="A277" s="126">
        <v>2024</v>
      </c>
      <c r="B277" s="5" t="s">
        <v>5</v>
      </c>
      <c r="C277" s="5" t="s">
        <v>32</v>
      </c>
      <c r="D277" s="10">
        <v>1996</v>
      </c>
    </row>
    <row r="278" spans="1:4" x14ac:dyDescent="0.25">
      <c r="A278" s="126">
        <v>2024</v>
      </c>
      <c r="B278" s="5" t="s">
        <v>6</v>
      </c>
      <c r="C278" s="5" t="s">
        <v>32</v>
      </c>
      <c r="D278" s="10">
        <v>1959</v>
      </c>
    </row>
    <row r="279" spans="1:4" x14ac:dyDescent="0.25">
      <c r="A279" s="126">
        <v>2024</v>
      </c>
      <c r="B279" s="5" t="s">
        <v>7</v>
      </c>
      <c r="C279" s="5" t="s">
        <v>32</v>
      </c>
      <c r="D279" s="10">
        <v>1626</v>
      </c>
    </row>
    <row r="280" spans="1:4" x14ac:dyDescent="0.25">
      <c r="A280" s="126">
        <v>2024</v>
      </c>
      <c r="B280" s="5" t="s">
        <v>8</v>
      </c>
      <c r="C280" s="5" t="s">
        <v>32</v>
      </c>
      <c r="D280" s="10">
        <v>2045</v>
      </c>
    </row>
    <row r="281" spans="1:4" x14ac:dyDescent="0.25">
      <c r="A281" s="126">
        <v>2024</v>
      </c>
      <c r="B281" s="5" t="s">
        <v>9</v>
      </c>
      <c r="C281" s="5" t="s">
        <v>32</v>
      </c>
      <c r="D281" s="10">
        <v>2203</v>
      </c>
    </row>
    <row r="282" spans="1:4" x14ac:dyDescent="0.25">
      <c r="A282" s="126">
        <v>2024</v>
      </c>
      <c r="B282" s="5" t="s">
        <v>10</v>
      </c>
      <c r="C282" s="5" t="s">
        <v>32</v>
      </c>
      <c r="D282" s="10">
        <v>1887</v>
      </c>
    </row>
    <row r="283" spans="1:4" ht="15.75" thickBot="1" x14ac:dyDescent="0.3">
      <c r="A283" s="128">
        <v>2024</v>
      </c>
      <c r="B283" s="11" t="s">
        <v>11</v>
      </c>
      <c r="C283" s="11" t="s">
        <v>32</v>
      </c>
      <c r="D283" s="12">
        <v>1858</v>
      </c>
    </row>
    <row r="284" spans="1:4" x14ac:dyDescent="0.25">
      <c r="A284" s="100">
        <v>2025</v>
      </c>
      <c r="B284" s="7" t="s">
        <v>0</v>
      </c>
      <c r="C284" s="7" t="s">
        <v>32</v>
      </c>
      <c r="D284" s="8">
        <v>1931</v>
      </c>
    </row>
    <row r="285" spans="1:4" x14ac:dyDescent="0.25">
      <c r="A285" s="126">
        <v>2025</v>
      </c>
      <c r="B285" s="5" t="s">
        <v>1</v>
      </c>
      <c r="C285" s="5" t="s">
        <v>32</v>
      </c>
      <c r="D285" s="10">
        <v>1805</v>
      </c>
    </row>
    <row r="286" spans="1:4" x14ac:dyDescent="0.25">
      <c r="A286" s="126">
        <v>2025</v>
      </c>
      <c r="B286" s="5" t="s">
        <v>2</v>
      </c>
      <c r="C286" s="5" t="s">
        <v>32</v>
      </c>
      <c r="D286" s="10">
        <v>1849</v>
      </c>
    </row>
    <row r="287" spans="1:4" x14ac:dyDescent="0.25">
      <c r="A287" s="126">
        <v>2025</v>
      </c>
      <c r="B287" s="5" t="s">
        <v>3</v>
      </c>
      <c r="C287" s="5" t="s">
        <v>32</v>
      </c>
      <c r="D287" s="10"/>
    </row>
    <row r="288" spans="1:4" x14ac:dyDescent="0.25">
      <c r="A288" s="126">
        <v>2025</v>
      </c>
      <c r="B288" s="5" t="s">
        <v>4</v>
      </c>
      <c r="C288" s="5" t="s">
        <v>32</v>
      </c>
      <c r="D288" s="10"/>
    </row>
    <row r="289" spans="1:5" x14ac:dyDescent="0.25">
      <c r="A289" s="126">
        <v>2025</v>
      </c>
      <c r="B289" s="5" t="s">
        <v>5</v>
      </c>
      <c r="C289" s="5" t="s">
        <v>32</v>
      </c>
      <c r="D289" s="10"/>
    </row>
    <row r="290" spans="1:5" x14ac:dyDescent="0.25">
      <c r="A290" s="126">
        <v>2025</v>
      </c>
      <c r="B290" s="5" t="s">
        <v>6</v>
      </c>
      <c r="C290" s="5" t="s">
        <v>32</v>
      </c>
      <c r="D290" s="10"/>
    </row>
    <row r="291" spans="1:5" x14ac:dyDescent="0.25">
      <c r="A291" s="126">
        <v>2025</v>
      </c>
      <c r="B291" s="5" t="s">
        <v>7</v>
      </c>
      <c r="C291" s="5" t="s">
        <v>32</v>
      </c>
      <c r="D291" s="10"/>
    </row>
    <row r="292" spans="1:5" x14ac:dyDescent="0.25">
      <c r="A292" s="126">
        <v>2025</v>
      </c>
      <c r="B292" s="5" t="s">
        <v>8</v>
      </c>
      <c r="C292" s="5" t="s">
        <v>32</v>
      </c>
      <c r="D292" s="10"/>
    </row>
    <row r="293" spans="1:5" x14ac:dyDescent="0.25">
      <c r="A293" s="126">
        <v>2025</v>
      </c>
      <c r="B293" s="5" t="s">
        <v>9</v>
      </c>
      <c r="C293" s="5" t="s">
        <v>32</v>
      </c>
      <c r="D293" s="10"/>
    </row>
    <row r="294" spans="1:5" x14ac:dyDescent="0.25">
      <c r="A294" s="126">
        <v>2025</v>
      </c>
      <c r="B294" s="5" t="s">
        <v>10</v>
      </c>
      <c r="C294" s="5" t="s">
        <v>32</v>
      </c>
      <c r="D294" s="10"/>
    </row>
    <row r="295" spans="1:5" ht="15.75" thickBot="1" x14ac:dyDescent="0.3">
      <c r="A295" s="128">
        <v>2025</v>
      </c>
      <c r="B295" s="11" t="s">
        <v>11</v>
      </c>
      <c r="C295" s="11" t="s">
        <v>32</v>
      </c>
      <c r="D295" s="12"/>
    </row>
    <row r="296" spans="1:5" x14ac:dyDescent="0.25">
      <c r="A296" s="192">
        <v>2009</v>
      </c>
      <c r="B296" s="131" t="s">
        <v>25</v>
      </c>
      <c r="C296" s="132" t="s">
        <v>32</v>
      </c>
      <c r="D296" s="193">
        <v>16255</v>
      </c>
    </row>
    <row r="297" spans="1:5" x14ac:dyDescent="0.25">
      <c r="A297" s="9">
        <v>2010</v>
      </c>
      <c r="B297" s="23" t="s">
        <v>25</v>
      </c>
      <c r="C297" s="5" t="s">
        <v>32</v>
      </c>
      <c r="D297" s="19">
        <v>16937</v>
      </c>
    </row>
    <row r="298" spans="1:5" x14ac:dyDescent="0.25">
      <c r="A298" s="9">
        <v>2011</v>
      </c>
      <c r="B298" s="23" t="s">
        <v>25</v>
      </c>
      <c r="C298" s="5" t="s">
        <v>32</v>
      </c>
      <c r="D298" s="19">
        <v>18488</v>
      </c>
    </row>
    <row r="299" spans="1:5" x14ac:dyDescent="0.25">
      <c r="A299" s="9">
        <v>2012</v>
      </c>
      <c r="B299" s="23" t="s">
        <v>25</v>
      </c>
      <c r="C299" s="5" t="s">
        <v>32</v>
      </c>
      <c r="D299" s="19">
        <v>18840</v>
      </c>
    </row>
    <row r="300" spans="1:5" x14ac:dyDescent="0.25">
      <c r="A300" s="9">
        <v>2013</v>
      </c>
      <c r="B300" s="23" t="s">
        <v>25</v>
      </c>
      <c r="C300" s="5" t="s">
        <v>32</v>
      </c>
      <c r="D300" s="19">
        <v>18717</v>
      </c>
    </row>
    <row r="301" spans="1:5" x14ac:dyDescent="0.25">
      <c r="A301" s="9">
        <v>2014</v>
      </c>
      <c r="B301" s="23" t="s">
        <v>25</v>
      </c>
      <c r="C301" s="5" t="s">
        <v>32</v>
      </c>
      <c r="D301" s="19">
        <v>17405</v>
      </c>
    </row>
    <row r="302" spans="1:5" x14ac:dyDescent="0.25">
      <c r="A302" s="9">
        <v>2015</v>
      </c>
      <c r="B302" s="23" t="s">
        <v>25</v>
      </c>
      <c r="C302" s="5" t="s">
        <v>32</v>
      </c>
      <c r="D302" s="19">
        <v>18973</v>
      </c>
    </row>
    <row r="303" spans="1:5" x14ac:dyDescent="0.25">
      <c r="A303" s="9">
        <v>2016</v>
      </c>
      <c r="B303" s="23" t="s">
        <v>25</v>
      </c>
      <c r="C303" s="5" t="s">
        <v>32</v>
      </c>
      <c r="D303" s="19">
        <v>22675</v>
      </c>
    </row>
    <row r="304" spans="1:5" x14ac:dyDescent="0.25">
      <c r="A304" s="9">
        <v>2017</v>
      </c>
      <c r="B304" s="23" t="s">
        <v>25</v>
      </c>
      <c r="C304" s="5" t="s">
        <v>32</v>
      </c>
      <c r="D304" s="19">
        <v>25953</v>
      </c>
      <c r="E304" t="s">
        <v>56</v>
      </c>
    </row>
    <row r="305" spans="1:4" x14ac:dyDescent="0.25">
      <c r="A305" s="9">
        <v>2018</v>
      </c>
      <c r="B305" s="23" t="s">
        <v>25</v>
      </c>
      <c r="C305" s="5" t="s">
        <v>32</v>
      </c>
      <c r="D305" s="19">
        <v>26933</v>
      </c>
    </row>
    <row r="306" spans="1:4" x14ac:dyDescent="0.25">
      <c r="A306" s="9">
        <v>2019</v>
      </c>
      <c r="B306" s="23" t="s">
        <v>25</v>
      </c>
      <c r="C306" s="5" t="s">
        <v>32</v>
      </c>
      <c r="D306" s="19">
        <v>30691</v>
      </c>
    </row>
    <row r="307" spans="1:4" x14ac:dyDescent="0.25">
      <c r="A307" s="9">
        <v>2020</v>
      </c>
      <c r="B307" s="23" t="s">
        <v>25</v>
      </c>
      <c r="C307" s="5" t="s">
        <v>32</v>
      </c>
      <c r="D307" s="19">
        <v>28270</v>
      </c>
    </row>
    <row r="308" spans="1:4" ht="15.75" thickBot="1" x14ac:dyDescent="0.3">
      <c r="A308" s="128">
        <v>2021</v>
      </c>
      <c r="B308" s="25" t="s">
        <v>25</v>
      </c>
      <c r="C308" s="11" t="s">
        <v>32</v>
      </c>
      <c r="D308" s="26">
        <v>25327</v>
      </c>
    </row>
    <row r="309" spans="1:4" x14ac:dyDescent="0.25">
      <c r="A309" s="192">
        <v>2009</v>
      </c>
      <c r="B309" s="188" t="s">
        <v>25</v>
      </c>
      <c r="C309" s="188" t="s">
        <v>55</v>
      </c>
      <c r="D309" s="193">
        <v>4342</v>
      </c>
    </row>
    <row r="310" spans="1:4" x14ac:dyDescent="0.25">
      <c r="A310" s="9">
        <v>2010</v>
      </c>
      <c r="B310" s="133" t="s">
        <v>25</v>
      </c>
      <c r="C310" s="133" t="s">
        <v>55</v>
      </c>
      <c r="D310" s="19">
        <v>4025</v>
      </c>
    </row>
    <row r="311" spans="1:4" x14ac:dyDescent="0.25">
      <c r="A311" s="9">
        <v>2011</v>
      </c>
      <c r="B311" s="133" t="s">
        <v>25</v>
      </c>
      <c r="C311" s="133" t="s">
        <v>55</v>
      </c>
      <c r="D311" s="19">
        <v>3512</v>
      </c>
    </row>
    <row r="312" spans="1:4" x14ac:dyDescent="0.25">
      <c r="A312" s="9">
        <v>2012</v>
      </c>
      <c r="B312" s="133" t="s">
        <v>25</v>
      </c>
      <c r="C312" s="133" t="s">
        <v>55</v>
      </c>
      <c r="D312" s="19">
        <v>3187</v>
      </c>
    </row>
    <row r="313" spans="1:4" x14ac:dyDescent="0.25">
      <c r="A313" s="9">
        <v>2013</v>
      </c>
      <c r="B313" s="133" t="s">
        <v>25</v>
      </c>
      <c r="C313" s="133" t="s">
        <v>55</v>
      </c>
      <c r="D313" s="19">
        <v>3154</v>
      </c>
    </row>
    <row r="314" spans="1:4" x14ac:dyDescent="0.25">
      <c r="A314" s="9">
        <v>2014</v>
      </c>
      <c r="B314" s="133" t="s">
        <v>25</v>
      </c>
      <c r="C314" s="133" t="s">
        <v>55</v>
      </c>
      <c r="D314" s="19">
        <v>2756</v>
      </c>
    </row>
    <row r="315" spans="1:4" x14ac:dyDescent="0.25">
      <c r="A315" s="9">
        <v>2015</v>
      </c>
      <c r="B315" s="133" t="s">
        <v>25</v>
      </c>
      <c r="C315" s="133" t="s">
        <v>55</v>
      </c>
      <c r="D315" s="19">
        <v>2876</v>
      </c>
    </row>
    <row r="316" spans="1:4" x14ac:dyDescent="0.25">
      <c r="A316" s="9">
        <v>2016</v>
      </c>
      <c r="B316" s="133" t="s">
        <v>25</v>
      </c>
      <c r="C316" s="133" t="s">
        <v>55</v>
      </c>
      <c r="D316" s="19">
        <v>2223</v>
      </c>
    </row>
    <row r="317" spans="1:4" x14ac:dyDescent="0.25">
      <c r="A317" s="9">
        <v>2017</v>
      </c>
      <c r="B317" s="133" t="s">
        <v>25</v>
      </c>
      <c r="C317" s="133" t="s">
        <v>55</v>
      </c>
      <c r="D317" s="19">
        <v>3288</v>
      </c>
    </row>
    <row r="318" spans="1:4" x14ac:dyDescent="0.25">
      <c r="A318" s="9">
        <v>2018</v>
      </c>
      <c r="B318" s="133" t="s">
        <v>25</v>
      </c>
      <c r="C318" s="133" t="s">
        <v>55</v>
      </c>
      <c r="D318" s="19">
        <v>3179</v>
      </c>
    </row>
    <row r="319" spans="1:4" x14ac:dyDescent="0.25">
      <c r="A319" s="9">
        <v>2019</v>
      </c>
      <c r="B319" s="133" t="s">
        <v>25</v>
      </c>
      <c r="C319" s="133" t="s">
        <v>55</v>
      </c>
      <c r="D319" s="19">
        <v>3628</v>
      </c>
    </row>
    <row r="320" spans="1:4" x14ac:dyDescent="0.25">
      <c r="A320" s="9">
        <v>2020</v>
      </c>
      <c r="B320" s="133" t="s">
        <v>25</v>
      </c>
      <c r="C320" s="133" t="s">
        <v>55</v>
      </c>
      <c r="D320" s="19">
        <v>3008</v>
      </c>
    </row>
    <row r="321" spans="1:4" ht="15.75" thickBot="1" x14ac:dyDescent="0.3">
      <c r="A321" s="21">
        <v>2021</v>
      </c>
      <c r="B321" s="641" t="s">
        <v>25</v>
      </c>
      <c r="C321" s="641" t="s">
        <v>55</v>
      </c>
      <c r="D321" s="28">
        <v>2960</v>
      </c>
    </row>
    <row r="322" spans="1:4" x14ac:dyDescent="0.25">
      <c r="A322" s="6">
        <v>2025</v>
      </c>
      <c r="B322" s="7" t="s">
        <v>0</v>
      </c>
      <c r="C322" s="642" t="s">
        <v>55</v>
      </c>
      <c r="D322" s="20">
        <v>191</v>
      </c>
    </row>
    <row r="323" spans="1:4" x14ac:dyDescent="0.25">
      <c r="A323" s="9">
        <v>2025</v>
      </c>
      <c r="B323" s="5" t="s">
        <v>1</v>
      </c>
      <c r="C323" s="133" t="s">
        <v>55</v>
      </c>
      <c r="D323" s="19">
        <v>185</v>
      </c>
    </row>
    <row r="324" spans="1:4" x14ac:dyDescent="0.25">
      <c r="A324" s="9">
        <v>2025</v>
      </c>
      <c r="B324" s="5" t="s">
        <v>2</v>
      </c>
      <c r="C324" s="133" t="s">
        <v>55</v>
      </c>
      <c r="D324" s="19">
        <v>130</v>
      </c>
    </row>
    <row r="325" spans="1:4" x14ac:dyDescent="0.25">
      <c r="A325" s="9">
        <v>2025</v>
      </c>
      <c r="B325" s="5" t="s">
        <v>3</v>
      </c>
      <c r="C325" s="133" t="s">
        <v>55</v>
      </c>
      <c r="D325" s="19"/>
    </row>
    <row r="326" spans="1:4" x14ac:dyDescent="0.25">
      <c r="A326" s="9">
        <v>2025</v>
      </c>
      <c r="B326" s="5" t="s">
        <v>4</v>
      </c>
      <c r="C326" s="133" t="s">
        <v>55</v>
      </c>
      <c r="D326" s="19"/>
    </row>
    <row r="327" spans="1:4" x14ac:dyDescent="0.25">
      <c r="A327" s="9">
        <v>2025</v>
      </c>
      <c r="B327" s="5" t="s">
        <v>5</v>
      </c>
      <c r="C327" s="133" t="s">
        <v>55</v>
      </c>
      <c r="D327" s="19"/>
    </row>
    <row r="328" spans="1:4" x14ac:dyDescent="0.25">
      <c r="A328" s="9">
        <v>2025</v>
      </c>
      <c r="B328" s="5" t="s">
        <v>6</v>
      </c>
      <c r="C328" s="133" t="s">
        <v>55</v>
      </c>
      <c r="D328" s="19"/>
    </row>
    <row r="329" spans="1:4" x14ac:dyDescent="0.25">
      <c r="A329" s="9">
        <v>2025</v>
      </c>
      <c r="B329" s="5" t="s">
        <v>7</v>
      </c>
      <c r="C329" s="133" t="s">
        <v>55</v>
      </c>
      <c r="D329" s="19"/>
    </row>
    <row r="330" spans="1:4" x14ac:dyDescent="0.25">
      <c r="A330" s="9">
        <v>2025</v>
      </c>
      <c r="B330" s="5" t="s">
        <v>8</v>
      </c>
      <c r="C330" s="133" t="s">
        <v>55</v>
      </c>
      <c r="D330" s="19"/>
    </row>
    <row r="331" spans="1:4" x14ac:dyDescent="0.25">
      <c r="A331" s="9">
        <v>2025</v>
      </c>
      <c r="B331" s="5" t="s">
        <v>9</v>
      </c>
      <c r="C331" s="133" t="s">
        <v>55</v>
      </c>
      <c r="D331" s="19"/>
    </row>
    <row r="332" spans="1:4" x14ac:dyDescent="0.25">
      <c r="A332" s="9">
        <v>2025</v>
      </c>
      <c r="B332" s="5" t="s">
        <v>10</v>
      </c>
      <c r="C332" s="133" t="s">
        <v>55</v>
      </c>
      <c r="D332" s="19"/>
    </row>
    <row r="333" spans="1:4" ht="15.75" thickBot="1" x14ac:dyDescent="0.3">
      <c r="A333" s="194">
        <v>2025</v>
      </c>
      <c r="B333" s="11" t="s">
        <v>11</v>
      </c>
      <c r="C333" s="134" t="s">
        <v>55</v>
      </c>
      <c r="D333" s="26"/>
    </row>
    <row r="334" spans="1:4" x14ac:dyDescent="0.25">
      <c r="A334" s="6">
        <v>2022</v>
      </c>
      <c r="B334" s="7" t="s">
        <v>0</v>
      </c>
      <c r="C334" s="642" t="s">
        <v>55</v>
      </c>
      <c r="D334" s="20">
        <v>181</v>
      </c>
    </row>
    <row r="335" spans="1:4" x14ac:dyDescent="0.25">
      <c r="A335" s="9">
        <v>2022</v>
      </c>
      <c r="B335" s="5" t="s">
        <v>1</v>
      </c>
      <c r="C335" s="133" t="s">
        <v>55</v>
      </c>
      <c r="D335" s="19">
        <v>217</v>
      </c>
    </row>
    <row r="336" spans="1:4" x14ac:dyDescent="0.25">
      <c r="A336" s="9">
        <v>2022</v>
      </c>
      <c r="B336" s="5" t="s">
        <v>2</v>
      </c>
      <c r="C336" s="133" t="s">
        <v>55</v>
      </c>
      <c r="D336" s="19">
        <v>241</v>
      </c>
    </row>
    <row r="337" spans="1:4" x14ac:dyDescent="0.25">
      <c r="A337" s="9">
        <v>2022</v>
      </c>
      <c r="B337" s="5" t="s">
        <v>3</v>
      </c>
      <c r="C337" s="133" t="s">
        <v>55</v>
      </c>
      <c r="D337" s="19">
        <v>207</v>
      </c>
    </row>
    <row r="338" spans="1:4" x14ac:dyDescent="0.25">
      <c r="A338" s="9">
        <v>2022</v>
      </c>
      <c r="B338" s="5" t="s">
        <v>4</v>
      </c>
      <c r="C338" s="133" t="s">
        <v>55</v>
      </c>
      <c r="D338" s="19">
        <v>162</v>
      </c>
    </row>
    <row r="339" spans="1:4" x14ac:dyDescent="0.25">
      <c r="A339" s="9">
        <v>2022</v>
      </c>
      <c r="B339" s="5" t="s">
        <v>5</v>
      </c>
      <c r="C339" s="133" t="s">
        <v>55</v>
      </c>
      <c r="D339" s="19">
        <v>202</v>
      </c>
    </row>
    <row r="340" spans="1:4" x14ac:dyDescent="0.25">
      <c r="A340" s="9">
        <v>2022</v>
      </c>
      <c r="B340" s="5" t="s">
        <v>6</v>
      </c>
      <c r="C340" s="133" t="s">
        <v>55</v>
      </c>
      <c r="D340" s="19">
        <v>226</v>
      </c>
    </row>
    <row r="341" spans="1:4" x14ac:dyDescent="0.25">
      <c r="A341" s="9">
        <v>2022</v>
      </c>
      <c r="B341" s="5" t="s">
        <v>7</v>
      </c>
      <c r="C341" s="133" t="s">
        <v>55</v>
      </c>
      <c r="D341" s="19">
        <v>239</v>
      </c>
    </row>
    <row r="342" spans="1:4" x14ac:dyDescent="0.25">
      <c r="A342" s="9">
        <v>2022</v>
      </c>
      <c r="B342" s="5" t="s">
        <v>8</v>
      </c>
      <c r="C342" s="133" t="s">
        <v>55</v>
      </c>
      <c r="D342" s="19">
        <v>206</v>
      </c>
    </row>
    <row r="343" spans="1:4" x14ac:dyDescent="0.25">
      <c r="A343" s="9">
        <v>2022</v>
      </c>
      <c r="B343" s="5" t="s">
        <v>9</v>
      </c>
      <c r="C343" s="133" t="s">
        <v>55</v>
      </c>
      <c r="D343" s="19">
        <v>191</v>
      </c>
    </row>
    <row r="344" spans="1:4" x14ac:dyDescent="0.25">
      <c r="A344" s="9">
        <v>2022</v>
      </c>
      <c r="B344" s="5" t="s">
        <v>10</v>
      </c>
      <c r="C344" s="133" t="s">
        <v>55</v>
      </c>
      <c r="D344" s="19">
        <v>218</v>
      </c>
    </row>
    <row r="345" spans="1:4" ht="15.75" thickBot="1" x14ac:dyDescent="0.3">
      <c r="A345" s="194">
        <v>2022</v>
      </c>
      <c r="B345" s="11" t="s">
        <v>11</v>
      </c>
      <c r="C345" s="134" t="s">
        <v>55</v>
      </c>
      <c r="D345" s="26">
        <v>210</v>
      </c>
    </row>
    <row r="346" spans="1:4" x14ac:dyDescent="0.25">
      <c r="A346" s="192">
        <v>2023</v>
      </c>
      <c r="B346" s="132" t="s">
        <v>0</v>
      </c>
      <c r="C346" s="188" t="s">
        <v>55</v>
      </c>
      <c r="D346" s="193">
        <v>126</v>
      </c>
    </row>
    <row r="347" spans="1:4" x14ac:dyDescent="0.25">
      <c r="A347" s="9">
        <v>2023</v>
      </c>
      <c r="B347" s="5" t="s">
        <v>1</v>
      </c>
      <c r="C347" s="133" t="s">
        <v>55</v>
      </c>
      <c r="D347" s="19">
        <v>234</v>
      </c>
    </row>
    <row r="348" spans="1:4" x14ac:dyDescent="0.25">
      <c r="A348" s="9">
        <v>2023</v>
      </c>
      <c r="B348" s="5" t="s">
        <v>2</v>
      </c>
      <c r="C348" s="133" t="s">
        <v>55</v>
      </c>
      <c r="D348" s="19">
        <v>205</v>
      </c>
    </row>
    <row r="349" spans="1:4" x14ac:dyDescent="0.25">
      <c r="A349" s="9">
        <v>2023</v>
      </c>
      <c r="B349" s="5" t="s">
        <v>3</v>
      </c>
      <c r="C349" s="133" t="s">
        <v>55</v>
      </c>
      <c r="D349" s="19">
        <v>160</v>
      </c>
    </row>
    <row r="350" spans="1:4" x14ac:dyDescent="0.25">
      <c r="A350" s="9">
        <v>2023</v>
      </c>
      <c r="B350" s="5" t="s">
        <v>4</v>
      </c>
      <c r="C350" s="133" t="s">
        <v>55</v>
      </c>
      <c r="D350" s="19">
        <v>189</v>
      </c>
    </row>
    <row r="351" spans="1:4" x14ac:dyDescent="0.25">
      <c r="A351" s="9">
        <v>2023</v>
      </c>
      <c r="B351" s="5" t="s">
        <v>5</v>
      </c>
      <c r="C351" s="133" t="s">
        <v>55</v>
      </c>
      <c r="D351" s="19">
        <v>178</v>
      </c>
    </row>
    <row r="352" spans="1:4" x14ac:dyDescent="0.25">
      <c r="A352" s="9">
        <v>2023</v>
      </c>
      <c r="B352" s="5" t="s">
        <v>6</v>
      </c>
      <c r="C352" s="133" t="s">
        <v>55</v>
      </c>
      <c r="D352" s="19">
        <v>206</v>
      </c>
    </row>
    <row r="353" spans="1:4" x14ac:dyDescent="0.25">
      <c r="A353" s="9">
        <v>2023</v>
      </c>
      <c r="B353" s="5" t="s">
        <v>7</v>
      </c>
      <c r="C353" s="133" t="s">
        <v>55</v>
      </c>
      <c r="D353" s="19">
        <v>176</v>
      </c>
    </row>
    <row r="354" spans="1:4" x14ac:dyDescent="0.25">
      <c r="A354" s="9">
        <v>2023</v>
      </c>
      <c r="B354" s="5" t="s">
        <v>8</v>
      </c>
      <c r="C354" s="133" t="s">
        <v>55</v>
      </c>
      <c r="D354" s="19">
        <v>183</v>
      </c>
    </row>
    <row r="355" spans="1:4" x14ac:dyDescent="0.25">
      <c r="A355" s="9">
        <v>2023</v>
      </c>
      <c r="B355" s="5" t="s">
        <v>9</v>
      </c>
      <c r="C355" s="133" t="s">
        <v>55</v>
      </c>
      <c r="D355" s="19">
        <v>178</v>
      </c>
    </row>
    <row r="356" spans="1:4" x14ac:dyDescent="0.25">
      <c r="A356" s="9">
        <v>2023</v>
      </c>
      <c r="B356" s="5" t="s">
        <v>10</v>
      </c>
      <c r="C356" s="133" t="s">
        <v>55</v>
      </c>
      <c r="D356" s="19">
        <v>185</v>
      </c>
    </row>
    <row r="357" spans="1:4" ht="15.75" thickBot="1" x14ac:dyDescent="0.3">
      <c r="A357" s="194">
        <v>2023</v>
      </c>
      <c r="B357" s="11" t="s">
        <v>11</v>
      </c>
      <c r="C357" s="134" t="s">
        <v>55</v>
      </c>
      <c r="D357" s="26">
        <v>182</v>
      </c>
    </row>
    <row r="358" spans="1:4" x14ac:dyDescent="0.25">
      <c r="A358" s="192">
        <v>2024</v>
      </c>
      <c r="B358" s="132" t="s">
        <v>0</v>
      </c>
      <c r="C358" s="188" t="s">
        <v>55</v>
      </c>
      <c r="D358" s="193">
        <v>152</v>
      </c>
    </row>
    <row r="359" spans="1:4" x14ac:dyDescent="0.25">
      <c r="A359" s="9">
        <v>2024</v>
      </c>
      <c r="B359" s="5" t="s">
        <v>1</v>
      </c>
      <c r="C359" s="133" t="s">
        <v>55</v>
      </c>
      <c r="D359" s="19">
        <v>198</v>
      </c>
    </row>
    <row r="360" spans="1:4" x14ac:dyDescent="0.25">
      <c r="A360" s="9">
        <v>2024</v>
      </c>
      <c r="B360" s="5" t="s">
        <v>2</v>
      </c>
      <c r="C360" s="133" t="s">
        <v>55</v>
      </c>
      <c r="D360" s="19">
        <v>152</v>
      </c>
    </row>
    <row r="361" spans="1:4" x14ac:dyDescent="0.25">
      <c r="A361" s="9">
        <v>2024</v>
      </c>
      <c r="B361" s="5" t="s">
        <v>3</v>
      </c>
      <c r="C361" s="133" t="s">
        <v>55</v>
      </c>
      <c r="D361" s="19">
        <v>117</v>
      </c>
    </row>
    <row r="362" spans="1:4" x14ac:dyDescent="0.25">
      <c r="A362" s="9">
        <v>2024</v>
      </c>
      <c r="B362" s="5" t="s">
        <v>4</v>
      </c>
      <c r="C362" s="133" t="s">
        <v>55</v>
      </c>
      <c r="D362" s="19">
        <v>153</v>
      </c>
    </row>
    <row r="363" spans="1:4" x14ac:dyDescent="0.25">
      <c r="A363" s="9">
        <v>2024</v>
      </c>
      <c r="B363" s="5" t="s">
        <v>5</v>
      </c>
      <c r="C363" s="133" t="s">
        <v>55</v>
      </c>
      <c r="D363" s="19">
        <v>163</v>
      </c>
    </row>
    <row r="364" spans="1:4" x14ac:dyDescent="0.25">
      <c r="A364" s="9">
        <v>2024</v>
      </c>
      <c r="B364" s="5" t="s">
        <v>6</v>
      </c>
      <c r="C364" s="133" t="s">
        <v>55</v>
      </c>
      <c r="D364" s="19">
        <v>201</v>
      </c>
    </row>
    <row r="365" spans="1:4" x14ac:dyDescent="0.25">
      <c r="A365" s="9">
        <v>2024</v>
      </c>
      <c r="B365" s="5" t="s">
        <v>7</v>
      </c>
      <c r="C365" s="133" t="s">
        <v>55</v>
      </c>
      <c r="D365" s="19">
        <v>167</v>
      </c>
    </row>
    <row r="366" spans="1:4" x14ac:dyDescent="0.25">
      <c r="A366" s="9">
        <v>2024</v>
      </c>
      <c r="B366" s="5" t="s">
        <v>8</v>
      </c>
      <c r="C366" s="133" t="s">
        <v>55</v>
      </c>
      <c r="D366" s="19">
        <v>123</v>
      </c>
    </row>
    <row r="367" spans="1:4" x14ac:dyDescent="0.25">
      <c r="A367" s="9">
        <v>2024</v>
      </c>
      <c r="B367" s="5" t="s">
        <v>9</v>
      </c>
      <c r="C367" s="133" t="s">
        <v>55</v>
      </c>
      <c r="D367" s="19">
        <v>265</v>
      </c>
    </row>
    <row r="368" spans="1:4" x14ac:dyDescent="0.25">
      <c r="A368" s="9">
        <v>2024</v>
      </c>
      <c r="B368" s="5" t="s">
        <v>10</v>
      </c>
      <c r="C368" s="133" t="s">
        <v>55</v>
      </c>
      <c r="D368" s="19">
        <v>185</v>
      </c>
    </row>
    <row r="369" spans="1:4" ht="15.75" thickBot="1" x14ac:dyDescent="0.3">
      <c r="A369" s="194">
        <v>2024</v>
      </c>
      <c r="B369" s="11" t="s">
        <v>11</v>
      </c>
      <c r="C369" s="134" t="s">
        <v>55</v>
      </c>
      <c r="D369" s="26">
        <v>167</v>
      </c>
    </row>
  </sheetData>
  <customSheetViews>
    <customSheetView guid="{29F239DC-BC5F-44E2-A25F-EB80EC96DB25}" state="hidden">
      <selection activeCell="I1" sqref="I1"/>
      <pageMargins left="0.7" right="0.7" top="0.75" bottom="0.75" header="0.3" footer="0.3"/>
      <pageSetup paperSize="9" orientation="portrait" r:id="rId3"/>
    </customSheetView>
  </customSheetViews>
  <mergeCells count="1">
    <mergeCell ref="A1:D1"/>
  </mergeCells>
  <pageMargins left="0.7" right="0.7" top="0.75" bottom="0.75" header="0.3" footer="0.3"/>
  <pageSetup paperSize="9" orientation="portrait" r:id="rId4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G29"/>
  <sheetViews>
    <sheetView showGridLines="0" zoomScaleNormal="100" workbookViewId="0">
      <selection activeCell="K8" sqref="K8"/>
    </sheetView>
  </sheetViews>
  <sheetFormatPr baseColWidth="10" defaultRowHeight="15" x14ac:dyDescent="0.25"/>
  <cols>
    <col min="1" max="1" width="3.28515625" customWidth="1"/>
    <col min="2" max="2" width="27.85546875" customWidth="1"/>
    <col min="3" max="3" width="15.140625" customWidth="1"/>
    <col min="4" max="4" width="61.7109375" customWidth="1"/>
    <col min="5" max="5" width="3.42578125" customWidth="1"/>
  </cols>
  <sheetData>
    <row r="1" spans="1:7" ht="20.100000000000001" customHeight="1" x14ac:dyDescent="0.25"/>
    <row r="2" spans="1:7" ht="20.100000000000001" customHeight="1" x14ac:dyDescent="0.25"/>
    <row r="3" spans="1:7" ht="24.75" customHeight="1" x14ac:dyDescent="0.25"/>
    <row r="4" spans="1:7" ht="15" customHeight="1" x14ac:dyDescent="0.25">
      <c r="B4" s="664" t="s">
        <v>102</v>
      </c>
      <c r="C4" s="664"/>
      <c r="D4" s="664"/>
    </row>
    <row r="5" spans="1:7" ht="14.25" customHeight="1" x14ac:dyDescent="0.25">
      <c r="B5" s="664"/>
      <c r="C5" s="664"/>
      <c r="D5" s="664"/>
    </row>
    <row r="6" spans="1:7" ht="14.25" customHeight="1" x14ac:dyDescent="0.25">
      <c r="B6" s="659"/>
      <c r="C6" s="659"/>
      <c r="D6" s="659"/>
    </row>
    <row r="7" spans="1:7" ht="17.100000000000001" customHeight="1" x14ac:dyDescent="0.25">
      <c r="A7" s="202"/>
      <c r="B7" s="270" t="s">
        <v>232</v>
      </c>
      <c r="C7" s="223"/>
      <c r="E7" s="203"/>
      <c r="G7" s="203"/>
    </row>
    <row r="8" spans="1:7" ht="17.100000000000001" customHeight="1" x14ac:dyDescent="0.25">
      <c r="A8" s="202"/>
      <c r="B8" s="270" t="s">
        <v>120</v>
      </c>
      <c r="C8" s="223"/>
      <c r="E8" s="203"/>
      <c r="G8" s="203"/>
    </row>
    <row r="9" spans="1:7" ht="17.100000000000001" customHeight="1" x14ac:dyDescent="0.25">
      <c r="A9" s="202"/>
      <c r="C9" s="269" t="s">
        <v>94</v>
      </c>
      <c r="E9" s="203"/>
      <c r="G9" s="203"/>
    </row>
    <row r="10" spans="1:7" ht="17.100000000000001" customHeight="1" x14ac:dyDescent="0.25">
      <c r="A10" s="202"/>
      <c r="C10" s="269" t="s">
        <v>93</v>
      </c>
      <c r="G10" s="203"/>
    </row>
    <row r="11" spans="1:7" ht="17.100000000000001" customHeight="1" x14ac:dyDescent="0.25">
      <c r="A11" s="202"/>
      <c r="C11" s="269" t="s">
        <v>95</v>
      </c>
      <c r="G11" s="203"/>
    </row>
    <row r="12" spans="1:7" ht="17.100000000000001" customHeight="1" x14ac:dyDescent="0.25">
      <c r="A12" s="202"/>
      <c r="C12" s="269" t="s">
        <v>96</v>
      </c>
      <c r="E12" s="202"/>
      <c r="F12" s="202"/>
      <c r="G12" s="202"/>
    </row>
    <row r="13" spans="1:7" ht="17.100000000000001" customHeight="1" x14ac:dyDescent="0.25">
      <c r="A13" s="202"/>
      <c r="C13" s="269" t="s">
        <v>122</v>
      </c>
      <c r="E13" s="202"/>
      <c r="F13" s="202"/>
      <c r="G13" s="202"/>
    </row>
    <row r="14" spans="1:7" ht="31.5" customHeight="1" thickBot="1" x14ac:dyDescent="0.3">
      <c r="B14" s="661" t="s">
        <v>107</v>
      </c>
      <c r="C14" s="269" t="s">
        <v>233</v>
      </c>
      <c r="E14" s="203"/>
    </row>
    <row r="15" spans="1:7" ht="33" customHeight="1" x14ac:dyDescent="0.25">
      <c r="B15" s="271" t="s">
        <v>79</v>
      </c>
      <c r="C15" s="235" t="s">
        <v>106</v>
      </c>
      <c r="D15" s="272" t="s">
        <v>82</v>
      </c>
    </row>
    <row r="16" spans="1:7" ht="32.25" customHeight="1" x14ac:dyDescent="0.25">
      <c r="B16" s="234" t="s">
        <v>108</v>
      </c>
      <c r="C16" s="209"/>
      <c r="D16" s="210"/>
    </row>
    <row r="17" spans="2:4" ht="33" customHeight="1" x14ac:dyDescent="0.25">
      <c r="B17" s="204" t="s">
        <v>19</v>
      </c>
      <c r="C17" s="153" t="s">
        <v>80</v>
      </c>
      <c r="D17" s="205" t="s">
        <v>88</v>
      </c>
    </row>
    <row r="18" spans="2:4" ht="33" customHeight="1" x14ac:dyDescent="0.25">
      <c r="B18" s="204" t="s">
        <v>20</v>
      </c>
      <c r="C18" s="153" t="s">
        <v>80</v>
      </c>
      <c r="D18" s="205" t="s">
        <v>89</v>
      </c>
    </row>
    <row r="19" spans="2:4" ht="33" customHeight="1" x14ac:dyDescent="0.25">
      <c r="B19" s="204" t="s">
        <v>21</v>
      </c>
      <c r="C19" s="153" t="s">
        <v>80</v>
      </c>
      <c r="D19" s="205" t="s">
        <v>98</v>
      </c>
    </row>
    <row r="20" spans="2:4" ht="33" customHeight="1" x14ac:dyDescent="0.25">
      <c r="B20" s="204" t="s">
        <v>97</v>
      </c>
      <c r="C20" s="153" t="s">
        <v>80</v>
      </c>
      <c r="D20" s="205" t="s">
        <v>99</v>
      </c>
    </row>
    <row r="21" spans="2:4" ht="39" customHeight="1" x14ac:dyDescent="0.25">
      <c r="B21" s="204" t="s">
        <v>86</v>
      </c>
      <c r="C21" s="153" t="s">
        <v>80</v>
      </c>
      <c r="D21" s="205" t="s">
        <v>100</v>
      </c>
    </row>
    <row r="22" spans="2:4" ht="40.5" customHeight="1" x14ac:dyDescent="0.25">
      <c r="B22" s="204" t="s">
        <v>24</v>
      </c>
      <c r="C22" s="153" t="s">
        <v>80</v>
      </c>
      <c r="D22" s="205" t="s">
        <v>101</v>
      </c>
    </row>
    <row r="23" spans="2:4" ht="34.5" customHeight="1" x14ac:dyDescent="0.25">
      <c r="B23" s="665" t="s">
        <v>109</v>
      </c>
      <c r="C23" s="666"/>
      <c r="D23" s="667"/>
    </row>
    <row r="24" spans="2:4" ht="40.5" customHeight="1" x14ac:dyDescent="0.25">
      <c r="B24" s="204" t="s">
        <v>27</v>
      </c>
      <c r="C24" s="153" t="s">
        <v>81</v>
      </c>
      <c r="D24" s="205" t="s">
        <v>83</v>
      </c>
    </row>
    <row r="25" spans="2:4" ht="40.5" customHeight="1" x14ac:dyDescent="0.25">
      <c r="B25" s="204" t="s">
        <v>87</v>
      </c>
      <c r="C25" s="153" t="s">
        <v>81</v>
      </c>
      <c r="D25" s="205" t="s">
        <v>84</v>
      </c>
    </row>
    <row r="26" spans="2:4" ht="36" customHeight="1" x14ac:dyDescent="0.25">
      <c r="B26" s="204" t="s">
        <v>29</v>
      </c>
      <c r="C26" s="153" t="s">
        <v>81</v>
      </c>
      <c r="D26" s="205" t="s">
        <v>124</v>
      </c>
    </row>
    <row r="27" spans="2:4" ht="45.75" customHeight="1" x14ac:dyDescent="0.25">
      <c r="B27" s="204" t="s">
        <v>30</v>
      </c>
      <c r="C27" s="153" t="s">
        <v>81</v>
      </c>
      <c r="D27" s="205" t="s">
        <v>194</v>
      </c>
    </row>
    <row r="28" spans="2:4" ht="36" customHeight="1" x14ac:dyDescent="0.25">
      <c r="B28" s="204" t="s">
        <v>32</v>
      </c>
      <c r="C28" s="153" t="s">
        <v>81</v>
      </c>
      <c r="D28" s="205" t="s">
        <v>85</v>
      </c>
    </row>
    <row r="29" spans="2:4" ht="63.75" customHeight="1" thickBot="1" x14ac:dyDescent="0.3">
      <c r="B29" s="206" t="s">
        <v>55</v>
      </c>
      <c r="C29" s="207" t="s">
        <v>81</v>
      </c>
      <c r="D29" s="208" t="s">
        <v>123</v>
      </c>
    </row>
  </sheetData>
  <customSheetViews>
    <customSheetView guid="{29F239DC-BC5F-44E2-A25F-EB80EC96DB25}" showGridLines="0">
      <selection activeCell="H16" sqref="H16"/>
      <pageMargins left="0.52" right="0.32" top="0.74803149606299213" bottom="0.74803149606299213" header="0.31496062992125984" footer="0.31496062992125984"/>
      <pageSetup paperSize="9" scale="83" orientation="portrait" r:id="rId1"/>
    </customSheetView>
  </customSheetViews>
  <mergeCells count="2">
    <mergeCell ref="B4:D5"/>
    <mergeCell ref="B23:D23"/>
  </mergeCells>
  <hyperlinks>
    <hyperlink ref="C13" r:id="rId2" display="Nombres"/>
    <hyperlink ref="C12" r:id="rId3"/>
    <hyperlink ref="C11" r:id="rId4"/>
    <hyperlink ref="C10" r:id="rId5"/>
    <hyperlink ref="C9" r:id="rId6"/>
    <hyperlink ref="C14" r:id="rId7"/>
  </hyperlinks>
  <pageMargins left="0.44" right="0.31496062992125984" top="0.74803149606299213" bottom="0.74803149606299213" header="0.31496062992125984" footer="0.31496062992125984"/>
  <pageSetup paperSize="9" scale="84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64"/>
  <sheetViews>
    <sheetView showGridLines="0" zoomScale="98" zoomScaleNormal="98" workbookViewId="0">
      <selection activeCell="Q47" sqref="Q47"/>
    </sheetView>
  </sheetViews>
  <sheetFormatPr baseColWidth="10" defaultRowHeight="15" x14ac:dyDescent="0.25"/>
  <cols>
    <col min="1" max="6" width="10.42578125" customWidth="1"/>
    <col min="7" max="7" width="1.5703125" customWidth="1"/>
    <col min="12" max="13" width="11.42578125" customWidth="1"/>
    <col min="14" max="14" width="16.5703125" customWidth="1"/>
    <col min="15" max="15" width="11.42578125" customWidth="1"/>
  </cols>
  <sheetData>
    <row r="1" spans="3:13" ht="26.25" customHeight="1" x14ac:dyDescent="0.25"/>
    <row r="2" spans="3:13" ht="26.25" customHeight="1" x14ac:dyDescent="0.25"/>
    <row r="3" spans="3:13" ht="13.5" customHeight="1" x14ac:dyDescent="0.25"/>
    <row r="4" spans="3:13" ht="23.25" customHeight="1" x14ac:dyDescent="0.25">
      <c r="D4" s="629" t="s">
        <v>121</v>
      </c>
    </row>
    <row r="5" spans="3:13" ht="11.25" customHeight="1" x14ac:dyDescent="0.25"/>
    <row r="6" spans="3:13" ht="20.100000000000001" customHeight="1" x14ac:dyDescent="0.25">
      <c r="C6" s="259"/>
      <c r="D6" s="260"/>
      <c r="E6" s="260"/>
      <c r="F6" s="261"/>
      <c r="H6" s="668" t="s">
        <v>105</v>
      </c>
      <c r="I6" s="668"/>
      <c r="J6" s="668"/>
      <c r="K6" s="668"/>
      <c r="L6" s="668"/>
      <c r="M6" s="668"/>
    </row>
    <row r="7" spans="3:13" ht="20.100000000000001" customHeight="1" x14ac:dyDescent="0.25">
      <c r="C7" s="262"/>
      <c r="D7" s="263"/>
      <c r="E7" s="263"/>
      <c r="F7" s="264"/>
      <c r="H7" s="668"/>
      <c r="I7" s="668"/>
      <c r="J7" s="668"/>
      <c r="K7" s="668"/>
      <c r="L7" s="668"/>
      <c r="M7" s="668"/>
    </row>
    <row r="8" spans="3:13" ht="20.100000000000001" customHeight="1" x14ac:dyDescent="0.25">
      <c r="C8" s="262"/>
      <c r="D8" s="263"/>
      <c r="E8" s="263"/>
      <c r="F8" s="264"/>
      <c r="H8" s="668"/>
      <c r="I8" s="668"/>
      <c r="J8" s="668"/>
      <c r="K8" s="668"/>
      <c r="L8" s="668"/>
      <c r="M8" s="668"/>
    </row>
    <row r="9" spans="3:13" ht="25.5" customHeight="1" x14ac:dyDescent="0.25">
      <c r="C9" s="262"/>
      <c r="D9" s="263"/>
      <c r="E9" s="263"/>
      <c r="F9" s="264"/>
    </row>
    <row r="10" spans="3:13" ht="25.5" customHeight="1" x14ac:dyDescent="0.25">
      <c r="C10" s="262"/>
      <c r="D10" s="263"/>
      <c r="E10" s="263"/>
      <c r="F10" s="264"/>
      <c r="H10" s="668" t="s">
        <v>199</v>
      </c>
      <c r="I10" s="668"/>
      <c r="J10" s="668"/>
      <c r="K10" s="668"/>
      <c r="L10" s="668"/>
      <c r="M10" s="668"/>
    </row>
    <row r="11" spans="3:13" ht="27" customHeight="1" x14ac:dyDescent="0.25">
      <c r="C11" s="262"/>
      <c r="D11" s="263"/>
      <c r="E11" s="263"/>
      <c r="F11" s="264"/>
      <c r="H11" s="668"/>
      <c r="I11" s="668"/>
      <c r="J11" s="668"/>
      <c r="K11" s="668"/>
      <c r="L11" s="668"/>
      <c r="M11" s="668"/>
    </row>
    <row r="12" spans="3:13" ht="28.5" customHeight="1" x14ac:dyDescent="0.25">
      <c r="C12" s="265"/>
      <c r="D12" s="266"/>
      <c r="E12" s="266"/>
      <c r="F12" s="267"/>
    </row>
    <row r="13" spans="3:13" ht="9" customHeight="1" x14ac:dyDescent="0.25"/>
    <row r="14" spans="3:13" ht="20.25" customHeight="1" x14ac:dyDescent="0.25"/>
    <row r="15" spans="3:13" ht="20.25" customHeight="1" x14ac:dyDescent="0.25"/>
    <row r="16" spans="3:13" ht="20.25" customHeight="1" x14ac:dyDescent="0.25"/>
    <row r="17" spans="1:1" ht="20.25" customHeight="1" x14ac:dyDescent="0.25"/>
    <row r="18" spans="1:1" ht="20.25" customHeight="1" x14ac:dyDescent="0.25"/>
    <row r="19" spans="1:1" ht="20.25" customHeight="1" x14ac:dyDescent="0.25"/>
    <row r="20" spans="1:1" ht="20.25" customHeight="1" x14ac:dyDescent="0.25"/>
    <row r="21" spans="1:1" ht="20.25" customHeight="1" x14ac:dyDescent="0.25"/>
    <row r="22" spans="1:1" ht="20.25" customHeight="1" x14ac:dyDescent="0.25"/>
    <row r="23" spans="1:1" ht="20.25" customHeight="1" x14ac:dyDescent="0.25"/>
    <row r="24" spans="1:1" ht="20.25" customHeight="1" x14ac:dyDescent="0.25"/>
    <row r="25" spans="1:1" ht="20.25" customHeight="1" x14ac:dyDescent="0.25"/>
    <row r="26" spans="1:1" ht="20.25" customHeight="1" x14ac:dyDescent="0.25"/>
    <row r="27" spans="1:1" ht="20.25" customHeight="1" x14ac:dyDescent="0.25"/>
    <row r="28" spans="1:1" ht="20.25" customHeight="1" x14ac:dyDescent="0.25"/>
    <row r="29" spans="1:1" ht="20.25" customHeight="1" x14ac:dyDescent="0.25"/>
    <row r="30" spans="1:1" ht="18" customHeight="1" x14ac:dyDescent="0.25"/>
    <row r="31" spans="1:1" ht="18" customHeight="1" x14ac:dyDescent="0.25"/>
    <row r="32" spans="1:1" x14ac:dyDescent="0.25">
      <c r="A32" s="35"/>
    </row>
    <row r="33" spans="1:1" ht="18.75" customHeight="1" x14ac:dyDescent="0.25">
      <c r="A33" s="35"/>
    </row>
    <row r="34" spans="1:1" ht="18.75" customHeight="1" x14ac:dyDescent="0.25"/>
    <row r="35" spans="1:1" ht="18.75" customHeight="1" x14ac:dyDescent="0.25"/>
    <row r="36" spans="1:1" ht="18.75" customHeight="1" x14ac:dyDescent="0.25"/>
    <row r="37" spans="1:1" ht="25.5" customHeight="1" x14ac:dyDescent="0.25"/>
    <row r="38" spans="1:1" ht="18.75" customHeight="1" x14ac:dyDescent="0.25"/>
    <row r="39" spans="1:1" ht="18.75" customHeight="1" x14ac:dyDescent="0.25"/>
    <row r="40" spans="1:1" ht="18.75" customHeight="1" x14ac:dyDescent="0.25"/>
    <row r="41" spans="1:1" ht="18.75" customHeight="1" x14ac:dyDescent="0.25"/>
    <row r="42" spans="1:1" ht="18.75" customHeight="1" x14ac:dyDescent="0.25"/>
    <row r="43" spans="1:1" ht="18.75" customHeight="1" x14ac:dyDescent="0.25"/>
    <row r="44" spans="1:1" ht="18.75" customHeight="1" x14ac:dyDescent="0.25"/>
    <row r="45" spans="1:1" ht="18.75" customHeight="1" x14ac:dyDescent="0.25"/>
    <row r="46" spans="1:1" ht="18.75" customHeight="1" x14ac:dyDescent="0.25"/>
    <row r="47" spans="1:1" ht="18.75" customHeight="1" x14ac:dyDescent="0.25"/>
    <row r="48" spans="1:1" ht="18.75" customHeight="1" x14ac:dyDescent="0.25"/>
    <row r="49" spans="1:1" ht="18.75" customHeight="1" x14ac:dyDescent="0.25"/>
    <row r="50" spans="1:1" ht="18.75" customHeight="1" x14ac:dyDescent="0.25"/>
    <row r="51" spans="1:1" ht="18.75" customHeight="1" x14ac:dyDescent="0.25"/>
    <row r="52" spans="1:1" ht="18.75" customHeight="1" x14ac:dyDescent="0.25"/>
    <row r="53" spans="1:1" ht="18.75" customHeight="1" x14ac:dyDescent="0.25"/>
    <row r="63" spans="1:1" ht="18.75" x14ac:dyDescent="0.25">
      <c r="A63" s="215" t="s">
        <v>31</v>
      </c>
    </row>
    <row r="64" spans="1:1" ht="18.75" x14ac:dyDescent="0.25">
      <c r="A64" s="215" t="s">
        <v>90</v>
      </c>
    </row>
  </sheetData>
  <customSheetViews>
    <customSheetView guid="{29F239DC-BC5F-44E2-A25F-EB80EC96DB25}" scale="80" showGridLines="0">
      <selection activeCell="F1" sqref="F1"/>
      <colBreaks count="1" manualBreakCount="1">
        <brk id="22" max="43" man="1"/>
      </colBreaks>
      <pageMargins left="0.48" right="0.15748031496062992" top="0.62992125984251968" bottom="0.35433070866141736" header="0.23622047244094491" footer="0.23622047244094491"/>
      <pageSetup paperSize="9" scale="64" orientation="portrait" r:id="rId1"/>
    </customSheetView>
  </customSheetViews>
  <mergeCells count="2">
    <mergeCell ref="H6:M8"/>
    <mergeCell ref="H10:M11"/>
  </mergeCells>
  <pageMargins left="0.4" right="0.15748031496062992" top="0.61" bottom="0.34" header="0.23622047244094491" footer="0.23622047244094491"/>
  <pageSetup paperSize="9" scale="64" orientation="portrait" r:id="rId2"/>
  <colBreaks count="1" manualBreakCount="1">
    <brk id="22" max="43" man="1"/>
  </col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F170A1F-3F0F-4814-B2CF-F0A717989D80}">
            <xm:f>DATOS!$A$4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369"/>
  <sheetViews>
    <sheetView zoomScaleNormal="100" workbookViewId="0">
      <selection activeCell="K11" sqref="K11"/>
    </sheetView>
  </sheetViews>
  <sheetFormatPr baseColWidth="10" defaultColWidth="11.42578125" defaultRowHeight="12.75" x14ac:dyDescent="0.2"/>
  <cols>
    <col min="1" max="1" width="12.7109375" style="4" customWidth="1"/>
    <col min="2" max="2" width="12.85546875" style="4" customWidth="1"/>
    <col min="3" max="3" width="21.5703125" style="4" bestFit="1" customWidth="1"/>
    <col min="4" max="4" width="9.140625" style="4" customWidth="1"/>
    <col min="5" max="5" width="6.28515625" style="4" customWidth="1"/>
    <col min="6" max="6" width="17.5703125" style="4" customWidth="1"/>
    <col min="7" max="7" width="20.42578125" style="4" customWidth="1"/>
    <col min="8" max="8" width="18.28515625" style="4" customWidth="1"/>
    <col min="9" max="10" width="11.42578125" style="4"/>
    <col min="11" max="11" width="17.5703125" style="4" customWidth="1"/>
    <col min="12" max="12" width="20.42578125" style="4" customWidth="1"/>
    <col min="13" max="16384" width="11.42578125" style="4"/>
  </cols>
  <sheetData>
    <row r="1" spans="1:13" s="1" customFormat="1" ht="19.5" customHeight="1" x14ac:dyDescent="0.25">
      <c r="A1" s="669" t="s">
        <v>26</v>
      </c>
      <c r="B1" s="669"/>
      <c r="C1" s="669"/>
      <c r="D1" s="669"/>
      <c r="F1" s="16" t="s">
        <v>18</v>
      </c>
      <c r="G1" t="s">
        <v>202</v>
      </c>
      <c r="K1" s="16" t="s">
        <v>18</v>
      </c>
      <c r="L1" t="s">
        <v>202</v>
      </c>
      <c r="M1" s="148"/>
    </row>
    <row r="2" spans="1:13" s="2" customFormat="1" ht="16.5" thickBot="1" x14ac:dyDescent="0.3">
      <c r="A2" s="3"/>
      <c r="B2" s="3"/>
      <c r="C2" s="3"/>
      <c r="D2" s="3"/>
      <c r="K2"/>
      <c r="L2"/>
      <c r="M2" s="149"/>
    </row>
    <row r="3" spans="1:13" s="1" customFormat="1" ht="18.75" customHeight="1" thickBot="1" x14ac:dyDescent="0.3">
      <c r="A3" s="13" t="s">
        <v>13</v>
      </c>
      <c r="B3" s="14" t="s">
        <v>12</v>
      </c>
      <c r="C3" s="14" t="s">
        <v>18</v>
      </c>
      <c r="D3" s="15" t="s">
        <v>14</v>
      </c>
      <c r="E3" s="670" t="s">
        <v>77</v>
      </c>
      <c r="F3" s="16" t="s">
        <v>15</v>
      </c>
      <c r="G3" t="s">
        <v>17</v>
      </c>
      <c r="H3"/>
      <c r="K3" s="16" t="s">
        <v>15</v>
      </c>
      <c r="L3" t="s">
        <v>17</v>
      </c>
      <c r="M3" s="149"/>
    </row>
    <row r="4" spans="1:13" s="1" customFormat="1" ht="15" x14ac:dyDescent="0.25">
      <c r="A4" s="9">
        <v>2009</v>
      </c>
      <c r="B4" s="23" t="s">
        <v>25</v>
      </c>
      <c r="C4" s="5" t="s">
        <v>19</v>
      </c>
      <c r="D4" s="101">
        <v>3803</v>
      </c>
      <c r="E4" s="670"/>
      <c r="F4" s="17">
        <v>2009</v>
      </c>
      <c r="G4" s="34">
        <v>66635</v>
      </c>
      <c r="H4"/>
      <c r="K4" s="151">
        <v>2022</v>
      </c>
      <c r="L4" s="34">
        <v>72548</v>
      </c>
      <c r="M4" s="149"/>
    </row>
    <row r="5" spans="1:13" s="1" customFormat="1" ht="15" x14ac:dyDescent="0.25">
      <c r="A5" s="9">
        <v>2010</v>
      </c>
      <c r="B5" s="23" t="s">
        <v>25</v>
      </c>
      <c r="C5" s="5" t="s">
        <v>19</v>
      </c>
      <c r="D5" s="101">
        <v>3780</v>
      </c>
      <c r="E5" s="670"/>
      <c r="F5" s="17">
        <v>2010</v>
      </c>
      <c r="G5" s="34">
        <v>69153</v>
      </c>
      <c r="H5"/>
      <c r="K5" s="18" t="s">
        <v>0</v>
      </c>
      <c r="L5" s="34">
        <v>5228</v>
      </c>
      <c r="M5" s="149"/>
    </row>
    <row r="6" spans="1:13" s="1" customFormat="1" ht="15" x14ac:dyDescent="0.25">
      <c r="A6" s="9">
        <v>2011</v>
      </c>
      <c r="B6" s="23" t="s">
        <v>25</v>
      </c>
      <c r="C6" s="5" t="s">
        <v>19</v>
      </c>
      <c r="D6" s="101">
        <v>3626</v>
      </c>
      <c r="E6" s="670"/>
      <c r="F6" s="17">
        <v>2011</v>
      </c>
      <c r="G6" s="34">
        <v>73996</v>
      </c>
      <c r="H6"/>
      <c r="K6" s="18" t="s">
        <v>1</v>
      </c>
      <c r="L6" s="34">
        <v>7084</v>
      </c>
      <c r="M6" s="149"/>
    </row>
    <row r="7" spans="1:13" s="1" customFormat="1" ht="15" x14ac:dyDescent="0.25">
      <c r="A7" s="9">
        <v>2012</v>
      </c>
      <c r="B7" s="23" t="s">
        <v>25</v>
      </c>
      <c r="C7" s="5" t="s">
        <v>19</v>
      </c>
      <c r="D7" s="101">
        <v>3475</v>
      </c>
      <c r="E7" s="670"/>
      <c r="F7" s="17">
        <v>2012</v>
      </c>
      <c r="G7" s="34">
        <v>72461</v>
      </c>
      <c r="H7"/>
      <c r="K7" s="18" t="s">
        <v>2</v>
      </c>
      <c r="L7" s="34">
        <v>7613</v>
      </c>
      <c r="M7" s="149"/>
    </row>
    <row r="8" spans="1:13" s="1" customFormat="1" ht="15" x14ac:dyDescent="0.25">
      <c r="A8" s="9">
        <v>2013</v>
      </c>
      <c r="B8" s="23" t="s">
        <v>25</v>
      </c>
      <c r="C8" s="5" t="s">
        <v>19</v>
      </c>
      <c r="D8" s="101">
        <v>3244</v>
      </c>
      <c r="E8" s="670"/>
      <c r="F8" s="17">
        <v>2013</v>
      </c>
      <c r="G8" s="34">
        <v>76633</v>
      </c>
      <c r="H8"/>
      <c r="K8" s="18" t="s">
        <v>3</v>
      </c>
      <c r="L8" s="34">
        <v>5026</v>
      </c>
      <c r="M8" s="149"/>
    </row>
    <row r="9" spans="1:13" s="1" customFormat="1" ht="15" x14ac:dyDescent="0.25">
      <c r="A9" s="9">
        <v>2014</v>
      </c>
      <c r="B9" s="23" t="s">
        <v>25</v>
      </c>
      <c r="C9" s="5" t="s">
        <v>19</v>
      </c>
      <c r="D9" s="101">
        <v>3178</v>
      </c>
      <c r="E9" s="670"/>
      <c r="F9" s="17">
        <v>2014</v>
      </c>
      <c r="G9" s="34">
        <v>80994</v>
      </c>
      <c r="H9"/>
      <c r="K9" s="18" t="s">
        <v>4</v>
      </c>
      <c r="L9" s="34">
        <v>6527</v>
      </c>
      <c r="M9" s="149"/>
    </row>
    <row r="10" spans="1:13" s="1" customFormat="1" ht="15" x14ac:dyDescent="0.25">
      <c r="A10" s="9">
        <v>2015</v>
      </c>
      <c r="B10" s="23" t="s">
        <v>25</v>
      </c>
      <c r="C10" s="5" t="s">
        <v>19</v>
      </c>
      <c r="D10" s="101">
        <v>3020</v>
      </c>
      <c r="E10" s="670"/>
      <c r="F10" s="17">
        <v>2015</v>
      </c>
      <c r="G10" s="34">
        <v>81072</v>
      </c>
      <c r="H10"/>
      <c r="K10" s="18" t="s">
        <v>5</v>
      </c>
      <c r="L10" s="34">
        <v>6100</v>
      </c>
      <c r="M10" s="149"/>
    </row>
    <row r="11" spans="1:13" s="1" customFormat="1" ht="15" x14ac:dyDescent="0.25">
      <c r="A11" s="9">
        <v>2016</v>
      </c>
      <c r="B11" s="23" t="s">
        <v>25</v>
      </c>
      <c r="C11" s="5" t="s">
        <v>19</v>
      </c>
      <c r="D11" s="101">
        <v>2922</v>
      </c>
      <c r="E11" s="670"/>
      <c r="F11" s="17">
        <v>2016</v>
      </c>
      <c r="G11" s="34">
        <v>82887</v>
      </c>
      <c r="H11"/>
      <c r="K11" s="18" t="s">
        <v>6</v>
      </c>
      <c r="L11" s="34">
        <v>5598</v>
      </c>
      <c r="M11" s="149"/>
    </row>
    <row r="12" spans="1:13" s="1" customFormat="1" ht="15" x14ac:dyDescent="0.25">
      <c r="A12" s="9">
        <v>2017</v>
      </c>
      <c r="B12" s="23" t="s">
        <v>25</v>
      </c>
      <c r="C12" s="5" t="s">
        <v>19</v>
      </c>
      <c r="D12" s="101">
        <v>2343</v>
      </c>
      <c r="E12" s="670"/>
      <c r="F12" s="17">
        <v>2017</v>
      </c>
      <c r="G12" s="34">
        <v>88409</v>
      </c>
      <c r="H12"/>
      <c r="K12" s="18" t="s">
        <v>7</v>
      </c>
      <c r="L12" s="34">
        <v>4007</v>
      </c>
      <c r="M12" s="149"/>
    </row>
    <row r="13" spans="1:13" s="1" customFormat="1" ht="15" x14ac:dyDescent="0.25">
      <c r="A13" s="9">
        <v>2018</v>
      </c>
      <c r="B13" s="23" t="s">
        <v>25</v>
      </c>
      <c r="C13" s="5" t="s">
        <v>19</v>
      </c>
      <c r="D13" s="101">
        <v>1674</v>
      </c>
      <c r="E13" s="670"/>
      <c r="F13" s="17">
        <v>2018</v>
      </c>
      <c r="G13" s="34">
        <v>87276</v>
      </c>
      <c r="H13"/>
      <c r="K13" s="18" t="s">
        <v>8</v>
      </c>
      <c r="L13" s="34">
        <v>5969</v>
      </c>
      <c r="M13" s="149"/>
    </row>
    <row r="14" spans="1:13" s="1" customFormat="1" ht="15" x14ac:dyDescent="0.25">
      <c r="A14" s="9">
        <v>2019</v>
      </c>
      <c r="B14" s="23" t="s">
        <v>25</v>
      </c>
      <c r="C14" s="5" t="s">
        <v>19</v>
      </c>
      <c r="D14" s="101">
        <v>1447</v>
      </c>
      <c r="E14" s="670"/>
      <c r="F14" s="17">
        <v>2019</v>
      </c>
      <c r="G14" s="34">
        <v>82287</v>
      </c>
      <c r="H14"/>
      <c r="K14" s="18" t="s">
        <v>9</v>
      </c>
      <c r="L14" s="34">
        <v>6589</v>
      </c>
      <c r="M14" s="149"/>
    </row>
    <row r="15" spans="1:13" s="1" customFormat="1" ht="15" x14ac:dyDescent="0.25">
      <c r="A15" s="9">
        <v>2020</v>
      </c>
      <c r="B15" s="27" t="s">
        <v>25</v>
      </c>
      <c r="C15" s="22" t="s">
        <v>19</v>
      </c>
      <c r="D15" s="135">
        <v>1555</v>
      </c>
      <c r="E15" s="670"/>
      <c r="F15" s="17">
        <v>2020</v>
      </c>
      <c r="G15" s="34">
        <v>80614</v>
      </c>
      <c r="H15"/>
      <c r="K15" s="18" t="s">
        <v>10</v>
      </c>
      <c r="L15" s="34">
        <v>6889</v>
      </c>
      <c r="M15" s="149"/>
    </row>
    <row r="16" spans="1:13" s="2" customFormat="1" ht="15.75" thickBot="1" x14ac:dyDescent="0.3">
      <c r="A16" s="194">
        <v>2021</v>
      </c>
      <c r="B16" s="27" t="s">
        <v>25</v>
      </c>
      <c r="C16" s="22" t="s">
        <v>19</v>
      </c>
      <c r="D16" s="135">
        <v>1434</v>
      </c>
      <c r="E16" s="670"/>
      <c r="F16" s="17">
        <v>2021</v>
      </c>
      <c r="G16" s="34">
        <v>81300</v>
      </c>
      <c r="H16"/>
      <c r="K16" s="18" t="s">
        <v>11</v>
      </c>
      <c r="L16" s="34">
        <v>5918</v>
      </c>
      <c r="M16" s="149"/>
    </row>
    <row r="17" spans="1:13" ht="15" x14ac:dyDescent="0.25">
      <c r="A17" s="192">
        <v>2009</v>
      </c>
      <c r="B17" s="24" t="s">
        <v>25</v>
      </c>
      <c r="C17" s="7" t="s">
        <v>20</v>
      </c>
      <c r="D17" s="102">
        <v>2560</v>
      </c>
      <c r="E17" s="670"/>
      <c r="F17" s="17">
        <v>2022</v>
      </c>
      <c r="G17" s="34">
        <v>72548</v>
      </c>
      <c r="H17"/>
      <c r="K17" s="151">
        <v>2023</v>
      </c>
      <c r="L17" s="34">
        <v>82749</v>
      </c>
      <c r="M17" s="149"/>
    </row>
    <row r="18" spans="1:13" ht="15" x14ac:dyDescent="0.25">
      <c r="A18" s="9">
        <v>2010</v>
      </c>
      <c r="B18" s="23" t="s">
        <v>25</v>
      </c>
      <c r="C18" s="5" t="s">
        <v>20</v>
      </c>
      <c r="D18" s="101">
        <v>2640</v>
      </c>
      <c r="E18" s="670"/>
      <c r="F18" s="17">
        <v>2023</v>
      </c>
      <c r="G18" s="34">
        <v>82749</v>
      </c>
      <c r="H18"/>
      <c r="K18" s="18" t="s">
        <v>0</v>
      </c>
      <c r="L18" s="34">
        <v>5893</v>
      </c>
      <c r="M18" s="150"/>
    </row>
    <row r="19" spans="1:13" ht="15" x14ac:dyDescent="0.25">
      <c r="A19" s="9">
        <v>2011</v>
      </c>
      <c r="B19" s="23" t="s">
        <v>25</v>
      </c>
      <c r="C19" s="5" t="s">
        <v>20</v>
      </c>
      <c r="D19" s="101">
        <v>2598</v>
      </c>
      <c r="E19" s="670"/>
      <c r="F19" s="17">
        <v>2024</v>
      </c>
      <c r="G19" s="34">
        <v>84677</v>
      </c>
      <c r="H19"/>
      <c r="K19" s="18" t="s">
        <v>1</v>
      </c>
      <c r="L19" s="34">
        <v>7015</v>
      </c>
      <c r="M19"/>
    </row>
    <row r="20" spans="1:13" ht="15" x14ac:dyDescent="0.25">
      <c r="A20" s="9">
        <v>2012</v>
      </c>
      <c r="B20" s="23" t="s">
        <v>25</v>
      </c>
      <c r="C20" s="5" t="s">
        <v>20</v>
      </c>
      <c r="D20" s="101">
        <v>2539</v>
      </c>
      <c r="E20" s="670"/>
      <c r="F20" s="17">
        <v>2025</v>
      </c>
      <c r="G20" s="34">
        <v>22993</v>
      </c>
      <c r="H20"/>
      <c r="K20" s="18" t="s">
        <v>2</v>
      </c>
      <c r="L20" s="34">
        <v>8434</v>
      </c>
      <c r="M20"/>
    </row>
    <row r="21" spans="1:13" ht="15" x14ac:dyDescent="0.25">
      <c r="A21" s="9">
        <v>2013</v>
      </c>
      <c r="B21" s="23" t="s">
        <v>25</v>
      </c>
      <c r="C21" s="5" t="s">
        <v>20</v>
      </c>
      <c r="D21" s="101">
        <v>2648</v>
      </c>
      <c r="E21" s="670"/>
      <c r="F21" s="17" t="s">
        <v>16</v>
      </c>
      <c r="G21" s="34">
        <v>1286684</v>
      </c>
      <c r="K21" s="18" t="s">
        <v>3</v>
      </c>
      <c r="L21" s="34">
        <v>5520</v>
      </c>
    </row>
    <row r="22" spans="1:13" ht="15" x14ac:dyDescent="0.25">
      <c r="A22" s="9">
        <v>2014</v>
      </c>
      <c r="B22" s="23" t="s">
        <v>25</v>
      </c>
      <c r="C22" s="5" t="s">
        <v>20</v>
      </c>
      <c r="D22" s="101">
        <v>2712</v>
      </c>
      <c r="E22" s="670"/>
      <c r="F22"/>
      <c r="G22"/>
      <c r="K22" s="18" t="s">
        <v>4</v>
      </c>
      <c r="L22" s="34">
        <v>7678</v>
      </c>
    </row>
    <row r="23" spans="1:13" ht="15" x14ac:dyDescent="0.25">
      <c r="A23" s="9">
        <v>2015</v>
      </c>
      <c r="B23" s="23" t="s">
        <v>25</v>
      </c>
      <c r="C23" s="5" t="s">
        <v>20</v>
      </c>
      <c r="D23" s="101">
        <v>2354</v>
      </c>
      <c r="E23" s="670"/>
      <c r="F23"/>
      <c r="G23"/>
      <c r="K23" s="18" t="s">
        <v>5</v>
      </c>
      <c r="L23" s="34">
        <v>6913</v>
      </c>
    </row>
    <row r="24" spans="1:13" ht="15" x14ac:dyDescent="0.25">
      <c r="A24" s="9">
        <v>2016</v>
      </c>
      <c r="B24" s="23" t="s">
        <v>25</v>
      </c>
      <c r="C24" s="5" t="s">
        <v>20</v>
      </c>
      <c r="D24" s="101">
        <v>2439</v>
      </c>
      <c r="E24" s="670"/>
      <c r="F24"/>
      <c r="G24"/>
      <c r="K24" s="18" t="s">
        <v>6</v>
      </c>
      <c r="L24" s="34">
        <v>7434</v>
      </c>
    </row>
    <row r="25" spans="1:13" ht="15" x14ac:dyDescent="0.25">
      <c r="A25" s="9">
        <v>2017</v>
      </c>
      <c r="B25" s="23" t="s">
        <v>25</v>
      </c>
      <c r="C25" s="5" t="s">
        <v>20</v>
      </c>
      <c r="D25" s="101">
        <v>2465</v>
      </c>
      <c r="E25" s="670"/>
      <c r="F25"/>
      <c r="G25"/>
      <c r="K25" s="18" t="s">
        <v>7</v>
      </c>
      <c r="L25" s="34">
        <v>5294</v>
      </c>
    </row>
    <row r="26" spans="1:13" ht="15" x14ac:dyDescent="0.25">
      <c r="A26" s="9">
        <v>2018</v>
      </c>
      <c r="B26" s="23" t="s">
        <v>25</v>
      </c>
      <c r="C26" s="5" t="s">
        <v>20</v>
      </c>
      <c r="D26" s="101">
        <v>2731</v>
      </c>
      <c r="E26" s="670"/>
      <c r="F26"/>
      <c r="G26"/>
      <c r="K26" s="18" t="s">
        <v>8</v>
      </c>
      <c r="L26" s="34">
        <v>7093</v>
      </c>
    </row>
    <row r="27" spans="1:13" ht="15" x14ac:dyDescent="0.25">
      <c r="A27" s="9">
        <v>2019</v>
      </c>
      <c r="B27" s="23" t="s">
        <v>25</v>
      </c>
      <c r="C27" s="5" t="s">
        <v>20</v>
      </c>
      <c r="D27" s="101">
        <v>2757</v>
      </c>
      <c r="E27" s="670"/>
      <c r="F27"/>
      <c r="G27"/>
      <c r="K27" s="18" t="s">
        <v>9</v>
      </c>
      <c r="L27" s="34">
        <v>7439</v>
      </c>
    </row>
    <row r="28" spans="1:13" ht="15" x14ac:dyDescent="0.25">
      <c r="A28" s="9">
        <v>2020</v>
      </c>
      <c r="B28" s="23" t="s">
        <v>25</v>
      </c>
      <c r="C28" s="5" t="s">
        <v>20</v>
      </c>
      <c r="D28" s="101">
        <v>3448</v>
      </c>
      <c r="F28"/>
      <c r="G28"/>
      <c r="K28" s="18" t="s">
        <v>10</v>
      </c>
      <c r="L28" s="34">
        <v>7812</v>
      </c>
    </row>
    <row r="29" spans="1:13" ht="15.75" thickBot="1" x14ac:dyDescent="0.3">
      <c r="A29" s="194">
        <v>2021</v>
      </c>
      <c r="B29" s="25" t="s">
        <v>25</v>
      </c>
      <c r="C29" s="11" t="s">
        <v>20</v>
      </c>
      <c r="D29" s="137">
        <v>3091</v>
      </c>
      <c r="F29"/>
      <c r="G29"/>
      <c r="K29" s="18" t="s">
        <v>11</v>
      </c>
      <c r="L29" s="34">
        <v>6224</v>
      </c>
    </row>
    <row r="30" spans="1:13" ht="15" x14ac:dyDescent="0.25">
      <c r="A30" s="192">
        <v>2009</v>
      </c>
      <c r="B30" s="24" t="s">
        <v>25</v>
      </c>
      <c r="C30" s="7" t="s">
        <v>21</v>
      </c>
      <c r="D30" s="102">
        <v>42437</v>
      </c>
      <c r="F30"/>
      <c r="G30"/>
      <c r="K30" s="151">
        <v>2024</v>
      </c>
      <c r="L30" s="34">
        <v>84677</v>
      </c>
    </row>
    <row r="31" spans="1:13" ht="15" x14ac:dyDescent="0.25">
      <c r="A31" s="9">
        <v>2010</v>
      </c>
      <c r="B31" s="23" t="s">
        <v>25</v>
      </c>
      <c r="C31" s="5" t="s">
        <v>21</v>
      </c>
      <c r="D31" s="101">
        <v>43364</v>
      </c>
      <c r="F31"/>
      <c r="G31"/>
      <c r="K31" s="18" t="s">
        <v>0</v>
      </c>
      <c r="L31" s="34">
        <v>6844</v>
      </c>
    </row>
    <row r="32" spans="1:13" ht="15" x14ac:dyDescent="0.25">
      <c r="A32" s="9">
        <v>2011</v>
      </c>
      <c r="B32" s="23" t="s">
        <v>25</v>
      </c>
      <c r="C32" s="5" t="s">
        <v>21</v>
      </c>
      <c r="D32" s="101">
        <v>44116</v>
      </c>
      <c r="F32"/>
      <c r="G32"/>
      <c r="K32" s="18" t="s">
        <v>1</v>
      </c>
      <c r="L32" s="34">
        <v>7860</v>
      </c>
    </row>
    <row r="33" spans="1:12" ht="15" x14ac:dyDescent="0.25">
      <c r="A33" s="9">
        <v>2012</v>
      </c>
      <c r="B33" s="23" t="s">
        <v>25</v>
      </c>
      <c r="C33" s="5" t="s">
        <v>21</v>
      </c>
      <c r="D33" s="101">
        <v>44029</v>
      </c>
      <c r="F33"/>
      <c r="G33"/>
      <c r="K33" s="18" t="s">
        <v>2</v>
      </c>
      <c r="L33" s="34">
        <v>7761</v>
      </c>
    </row>
    <row r="34" spans="1:12" ht="15" x14ac:dyDescent="0.25">
      <c r="A34" s="9">
        <v>2013</v>
      </c>
      <c r="B34" s="23" t="s">
        <v>25</v>
      </c>
      <c r="C34" s="5" t="s">
        <v>21</v>
      </c>
      <c r="D34" s="101">
        <v>46904</v>
      </c>
      <c r="F34"/>
      <c r="G34"/>
      <c r="K34" s="18" t="s">
        <v>3</v>
      </c>
      <c r="L34" s="34">
        <v>7361</v>
      </c>
    </row>
    <row r="35" spans="1:12" ht="15" x14ac:dyDescent="0.25">
      <c r="A35" s="9">
        <v>2014</v>
      </c>
      <c r="B35" s="23" t="s">
        <v>25</v>
      </c>
      <c r="C35" s="5" t="s">
        <v>21</v>
      </c>
      <c r="D35" s="101">
        <v>50057</v>
      </c>
      <c r="F35"/>
      <c r="G35"/>
      <c r="K35" s="18" t="s">
        <v>4</v>
      </c>
      <c r="L35" s="34">
        <v>7635</v>
      </c>
    </row>
    <row r="36" spans="1:12" ht="15" x14ac:dyDescent="0.25">
      <c r="A36" s="9">
        <v>2015</v>
      </c>
      <c r="B36" s="23" t="s">
        <v>25</v>
      </c>
      <c r="C36" s="5" t="s">
        <v>21</v>
      </c>
      <c r="D36" s="101">
        <v>50715</v>
      </c>
      <c r="F36"/>
      <c r="G36"/>
      <c r="K36" s="18" t="s">
        <v>5</v>
      </c>
      <c r="L36" s="34">
        <v>6801</v>
      </c>
    </row>
    <row r="37" spans="1:12" ht="15" x14ac:dyDescent="0.25">
      <c r="A37" s="9">
        <v>2016</v>
      </c>
      <c r="B37" s="23" t="s">
        <v>25</v>
      </c>
      <c r="C37" s="5" t="s">
        <v>21</v>
      </c>
      <c r="D37" s="101">
        <v>52103</v>
      </c>
      <c r="F37"/>
      <c r="G37"/>
      <c r="K37" s="18" t="s">
        <v>6</v>
      </c>
      <c r="L37" s="34">
        <v>6920</v>
      </c>
    </row>
    <row r="38" spans="1:12" ht="15" x14ac:dyDescent="0.25">
      <c r="A38" s="9">
        <v>2017</v>
      </c>
      <c r="B38" s="23" t="s">
        <v>25</v>
      </c>
      <c r="C38" s="5" t="s">
        <v>21</v>
      </c>
      <c r="D38" s="101">
        <v>52041</v>
      </c>
      <c r="F38"/>
      <c r="G38"/>
      <c r="K38" s="18" t="s">
        <v>7</v>
      </c>
      <c r="L38" s="34">
        <v>4541</v>
      </c>
    </row>
    <row r="39" spans="1:12" ht="15" x14ac:dyDescent="0.25">
      <c r="A39" s="9">
        <v>2018</v>
      </c>
      <c r="B39" s="23" t="s">
        <v>25</v>
      </c>
      <c r="C39" s="5" t="s">
        <v>21</v>
      </c>
      <c r="D39" s="101">
        <v>52287</v>
      </c>
      <c r="F39"/>
      <c r="G39"/>
      <c r="K39" s="18" t="s">
        <v>8</v>
      </c>
      <c r="L39" s="34">
        <v>6411</v>
      </c>
    </row>
    <row r="40" spans="1:12" ht="15" x14ac:dyDescent="0.25">
      <c r="A40" s="9">
        <v>2019</v>
      </c>
      <c r="B40" s="23" t="s">
        <v>25</v>
      </c>
      <c r="C40" s="5" t="s">
        <v>21</v>
      </c>
      <c r="D40" s="101">
        <v>50693</v>
      </c>
      <c r="F40"/>
      <c r="G40"/>
      <c r="K40" s="18" t="s">
        <v>9</v>
      </c>
      <c r="L40" s="34">
        <v>8983</v>
      </c>
    </row>
    <row r="41" spans="1:12" ht="15" x14ac:dyDescent="0.25">
      <c r="A41" s="9">
        <v>2020</v>
      </c>
      <c r="B41" s="23" t="s">
        <v>25</v>
      </c>
      <c r="C41" s="5" t="s">
        <v>21</v>
      </c>
      <c r="D41" s="101">
        <v>51120</v>
      </c>
      <c r="F41"/>
      <c r="G41"/>
      <c r="K41" s="18" t="s">
        <v>10</v>
      </c>
      <c r="L41" s="34">
        <v>7301</v>
      </c>
    </row>
    <row r="42" spans="1:12" ht="15.75" thickBot="1" x14ac:dyDescent="0.3">
      <c r="A42" s="194">
        <v>2021</v>
      </c>
      <c r="B42" s="25" t="s">
        <v>25</v>
      </c>
      <c r="C42" s="11" t="s">
        <v>21</v>
      </c>
      <c r="D42" s="137">
        <v>51585</v>
      </c>
      <c r="F42"/>
      <c r="G42"/>
      <c r="K42" s="18" t="s">
        <v>11</v>
      </c>
      <c r="L42" s="34">
        <v>6259</v>
      </c>
    </row>
    <row r="43" spans="1:12" ht="15" x14ac:dyDescent="0.25">
      <c r="A43" s="192">
        <v>2009</v>
      </c>
      <c r="B43" s="24" t="s">
        <v>25</v>
      </c>
      <c r="C43" s="7" t="s">
        <v>22</v>
      </c>
      <c r="D43" s="102">
        <v>4694</v>
      </c>
      <c r="F43"/>
      <c r="G43"/>
      <c r="K43" s="151">
        <v>2025</v>
      </c>
      <c r="L43" s="34">
        <v>22993</v>
      </c>
    </row>
    <row r="44" spans="1:12" ht="15" x14ac:dyDescent="0.25">
      <c r="A44" s="9">
        <v>2010</v>
      </c>
      <c r="B44" s="23" t="s">
        <v>25</v>
      </c>
      <c r="C44" s="5" t="s">
        <v>22</v>
      </c>
      <c r="D44" s="101">
        <v>4602</v>
      </c>
      <c r="F44"/>
      <c r="G44"/>
      <c r="K44" s="18" t="s">
        <v>0</v>
      </c>
      <c r="L44" s="34">
        <v>7056</v>
      </c>
    </row>
    <row r="45" spans="1:12" ht="15" x14ac:dyDescent="0.25">
      <c r="A45" s="9">
        <v>2011</v>
      </c>
      <c r="B45" s="23" t="s">
        <v>25</v>
      </c>
      <c r="C45" s="5" t="s">
        <v>22</v>
      </c>
      <c r="D45" s="101">
        <v>5062</v>
      </c>
      <c r="F45"/>
      <c r="G45"/>
      <c r="K45" s="18" t="s">
        <v>1</v>
      </c>
      <c r="L45" s="34">
        <v>7132</v>
      </c>
    </row>
    <row r="46" spans="1:12" ht="15" x14ac:dyDescent="0.25">
      <c r="A46" s="9">
        <v>2012</v>
      </c>
      <c r="B46" s="23" t="s">
        <v>25</v>
      </c>
      <c r="C46" s="5" t="s">
        <v>22</v>
      </c>
      <c r="D46" s="101">
        <v>4998</v>
      </c>
      <c r="F46"/>
      <c r="G46"/>
      <c r="K46" s="18" t="s">
        <v>2</v>
      </c>
      <c r="L46" s="34">
        <v>8805</v>
      </c>
    </row>
    <row r="47" spans="1:12" ht="15" x14ac:dyDescent="0.25">
      <c r="A47" s="9">
        <v>2013</v>
      </c>
      <c r="B47" s="23" t="s">
        <v>25</v>
      </c>
      <c r="C47" s="5" t="s">
        <v>22</v>
      </c>
      <c r="D47" s="101">
        <v>5759</v>
      </c>
      <c r="F47"/>
      <c r="G47"/>
      <c r="K47" s="18" t="s">
        <v>3</v>
      </c>
      <c r="L47" s="34"/>
    </row>
    <row r="48" spans="1:12" ht="15" x14ac:dyDescent="0.25">
      <c r="A48" s="9">
        <v>2014</v>
      </c>
      <c r="B48" s="23" t="s">
        <v>25</v>
      </c>
      <c r="C48" s="5" t="s">
        <v>22</v>
      </c>
      <c r="D48" s="101">
        <v>7099</v>
      </c>
      <c r="F48"/>
      <c r="G48"/>
      <c r="K48" s="18" t="s">
        <v>4</v>
      </c>
      <c r="L48" s="34"/>
    </row>
    <row r="49" spans="1:12" ht="15" x14ac:dyDescent="0.25">
      <c r="A49" s="9">
        <v>2015</v>
      </c>
      <c r="B49" s="23" t="s">
        <v>25</v>
      </c>
      <c r="C49" s="5" t="s">
        <v>22</v>
      </c>
      <c r="D49" s="101">
        <v>7475</v>
      </c>
      <c r="F49"/>
      <c r="G49"/>
      <c r="K49" s="18" t="s">
        <v>5</v>
      </c>
      <c r="L49" s="34"/>
    </row>
    <row r="50" spans="1:12" ht="15" x14ac:dyDescent="0.25">
      <c r="A50" s="9">
        <v>2016</v>
      </c>
      <c r="B50" s="23" t="s">
        <v>25</v>
      </c>
      <c r="C50" s="5" t="s">
        <v>22</v>
      </c>
      <c r="D50" s="101">
        <v>7388</v>
      </c>
      <c r="F50"/>
      <c r="G50"/>
      <c r="K50" s="18" t="s">
        <v>6</v>
      </c>
      <c r="L50" s="34"/>
    </row>
    <row r="51" spans="1:12" ht="15" x14ac:dyDescent="0.25">
      <c r="A51" s="9">
        <v>2017</v>
      </c>
      <c r="B51" s="23" t="s">
        <v>25</v>
      </c>
      <c r="C51" s="5" t="s">
        <v>22</v>
      </c>
      <c r="D51" s="101">
        <v>9451</v>
      </c>
      <c r="F51"/>
      <c r="G51"/>
      <c r="K51" s="18" t="s">
        <v>7</v>
      </c>
      <c r="L51" s="34"/>
    </row>
    <row r="52" spans="1:12" ht="15" x14ac:dyDescent="0.25">
      <c r="A52" s="9">
        <v>2018</v>
      </c>
      <c r="B52" s="23" t="s">
        <v>25</v>
      </c>
      <c r="C52" s="5" t="s">
        <v>22</v>
      </c>
      <c r="D52" s="101">
        <v>12238</v>
      </c>
      <c r="F52"/>
      <c r="G52"/>
      <c r="K52" s="18" t="s">
        <v>8</v>
      </c>
      <c r="L52" s="34"/>
    </row>
    <row r="53" spans="1:12" ht="15" x14ac:dyDescent="0.25">
      <c r="A53" s="9">
        <v>2019</v>
      </c>
      <c r="B53" s="23" t="s">
        <v>25</v>
      </c>
      <c r="C53" s="5" t="s">
        <v>22</v>
      </c>
      <c r="D53" s="101">
        <v>11616</v>
      </c>
      <c r="F53"/>
      <c r="G53"/>
      <c r="K53" s="18" t="s">
        <v>9</v>
      </c>
      <c r="L53" s="34"/>
    </row>
    <row r="54" spans="1:12" ht="15" x14ac:dyDescent="0.25">
      <c r="A54" s="9">
        <v>2020</v>
      </c>
      <c r="B54" s="23" t="s">
        <v>25</v>
      </c>
      <c r="C54" s="5" t="s">
        <v>22</v>
      </c>
      <c r="D54" s="101">
        <v>12267</v>
      </c>
      <c r="F54"/>
      <c r="G54"/>
      <c r="K54" s="18" t="s">
        <v>10</v>
      </c>
      <c r="L54" s="34"/>
    </row>
    <row r="55" spans="1:12" ht="15.75" thickBot="1" x14ac:dyDescent="0.3">
      <c r="A55" s="194">
        <v>2021</v>
      </c>
      <c r="B55" s="25" t="s">
        <v>25</v>
      </c>
      <c r="C55" s="11" t="s">
        <v>22</v>
      </c>
      <c r="D55" s="137">
        <v>13076</v>
      </c>
      <c r="F55"/>
      <c r="G55"/>
      <c r="K55" s="18" t="s">
        <v>11</v>
      </c>
      <c r="L55" s="34"/>
    </row>
    <row r="56" spans="1:12" ht="15" x14ac:dyDescent="0.25">
      <c r="A56" s="192">
        <v>2009</v>
      </c>
      <c r="B56" s="24" t="s">
        <v>25</v>
      </c>
      <c r="C56" s="7" t="s">
        <v>23</v>
      </c>
      <c r="D56" s="102">
        <v>1529</v>
      </c>
      <c r="F56"/>
      <c r="G56"/>
      <c r="K56" s="151" t="s">
        <v>16</v>
      </c>
      <c r="L56" s="34">
        <v>262967</v>
      </c>
    </row>
    <row r="57" spans="1:12" ht="15" x14ac:dyDescent="0.25">
      <c r="A57" s="9">
        <v>2010</v>
      </c>
      <c r="B57" s="23" t="s">
        <v>25</v>
      </c>
      <c r="C57" s="5" t="s">
        <v>23</v>
      </c>
      <c r="D57" s="101">
        <v>1662</v>
      </c>
      <c r="K57"/>
      <c r="L57"/>
    </row>
    <row r="58" spans="1:12" ht="15" x14ac:dyDescent="0.25">
      <c r="A58" s="9">
        <v>2011</v>
      </c>
      <c r="B58" s="23" t="s">
        <v>25</v>
      </c>
      <c r="C58" s="5" t="s">
        <v>23</v>
      </c>
      <c r="D58" s="101">
        <v>1772</v>
      </c>
      <c r="K58"/>
      <c r="L58"/>
    </row>
    <row r="59" spans="1:12" ht="15" x14ac:dyDescent="0.25">
      <c r="A59" s="9">
        <v>2012</v>
      </c>
      <c r="B59" s="23" t="s">
        <v>25</v>
      </c>
      <c r="C59" s="5" t="s">
        <v>23</v>
      </c>
      <c r="D59" s="101">
        <v>1598</v>
      </c>
      <c r="K59"/>
      <c r="L59"/>
    </row>
    <row r="60" spans="1:12" ht="15" x14ac:dyDescent="0.25">
      <c r="A60" s="9">
        <v>2013</v>
      </c>
      <c r="B60" s="23" t="s">
        <v>25</v>
      </c>
      <c r="C60" s="5" t="s">
        <v>23</v>
      </c>
      <c r="D60" s="101">
        <v>1826</v>
      </c>
      <c r="K60"/>
      <c r="L60"/>
    </row>
    <row r="61" spans="1:12" ht="15" x14ac:dyDescent="0.25">
      <c r="A61" s="9">
        <v>2014</v>
      </c>
      <c r="B61" s="23" t="s">
        <v>25</v>
      </c>
      <c r="C61" s="5" t="s">
        <v>23</v>
      </c>
      <c r="D61" s="101">
        <v>1773</v>
      </c>
      <c r="K61"/>
      <c r="L61"/>
    </row>
    <row r="62" spans="1:12" ht="15" x14ac:dyDescent="0.25">
      <c r="A62" s="9">
        <v>2015</v>
      </c>
      <c r="B62" s="23" t="s">
        <v>25</v>
      </c>
      <c r="C62" s="5" t="s">
        <v>23</v>
      </c>
      <c r="D62" s="101">
        <v>1927</v>
      </c>
      <c r="K62"/>
      <c r="L62"/>
    </row>
    <row r="63" spans="1:12" ht="15" x14ac:dyDescent="0.25">
      <c r="A63" s="9">
        <v>2016</v>
      </c>
      <c r="B63" s="23" t="s">
        <v>25</v>
      </c>
      <c r="C63" s="5" t="s">
        <v>23</v>
      </c>
      <c r="D63" s="101">
        <v>2096</v>
      </c>
      <c r="K63"/>
      <c r="L63"/>
    </row>
    <row r="64" spans="1:12" ht="15" x14ac:dyDescent="0.25">
      <c r="A64" s="9">
        <v>2017</v>
      </c>
      <c r="B64" s="23" t="s">
        <v>25</v>
      </c>
      <c r="C64" s="5" t="s">
        <v>23</v>
      </c>
      <c r="D64" s="101">
        <v>1890</v>
      </c>
      <c r="K64"/>
      <c r="L64"/>
    </row>
    <row r="65" spans="1:12" ht="15" x14ac:dyDescent="0.25">
      <c r="A65" s="9">
        <v>2018</v>
      </c>
      <c r="B65" s="23" t="s">
        <v>25</v>
      </c>
      <c r="C65" s="5" t="s">
        <v>23</v>
      </c>
      <c r="D65" s="101">
        <v>1685</v>
      </c>
      <c r="K65"/>
      <c r="L65"/>
    </row>
    <row r="66" spans="1:12" ht="15" x14ac:dyDescent="0.25">
      <c r="A66" s="9">
        <v>2019</v>
      </c>
      <c r="B66" s="23" t="s">
        <v>25</v>
      </c>
      <c r="C66" s="5" t="s">
        <v>23</v>
      </c>
      <c r="D66" s="101">
        <v>1585</v>
      </c>
      <c r="K66"/>
      <c r="L66"/>
    </row>
    <row r="67" spans="1:12" ht="15" x14ac:dyDescent="0.25">
      <c r="A67" s="9">
        <v>2020</v>
      </c>
      <c r="B67" s="23" t="s">
        <v>25</v>
      </c>
      <c r="C67" s="5" t="s">
        <v>23</v>
      </c>
      <c r="D67" s="101">
        <v>1495</v>
      </c>
      <c r="K67"/>
      <c r="L67"/>
    </row>
    <row r="68" spans="1:12" ht="15.75" thickBot="1" x14ac:dyDescent="0.3">
      <c r="A68" s="194">
        <v>2021</v>
      </c>
      <c r="B68" s="25" t="s">
        <v>25</v>
      </c>
      <c r="C68" s="11" t="s">
        <v>23</v>
      </c>
      <c r="D68" s="137">
        <v>1329</v>
      </c>
      <c r="K68"/>
      <c r="L68"/>
    </row>
    <row r="69" spans="1:12" ht="15" x14ac:dyDescent="0.25">
      <c r="A69" s="192">
        <v>2009</v>
      </c>
      <c r="B69" s="131" t="s">
        <v>25</v>
      </c>
      <c r="C69" s="132" t="s">
        <v>24</v>
      </c>
      <c r="D69" s="136">
        <v>13141</v>
      </c>
      <c r="K69"/>
      <c r="L69"/>
    </row>
    <row r="70" spans="1:12" ht="15" x14ac:dyDescent="0.25">
      <c r="A70" s="9">
        <v>2010</v>
      </c>
      <c r="B70" s="23" t="s">
        <v>25</v>
      </c>
      <c r="C70" s="5" t="s">
        <v>24</v>
      </c>
      <c r="D70" s="101">
        <v>14767</v>
      </c>
      <c r="K70"/>
      <c r="L70"/>
    </row>
    <row r="71" spans="1:12" ht="15" x14ac:dyDescent="0.25">
      <c r="A71" s="9">
        <v>2011</v>
      </c>
      <c r="B71" s="23" t="s">
        <v>25</v>
      </c>
      <c r="C71" s="5" t="s">
        <v>24</v>
      </c>
      <c r="D71" s="101">
        <v>18594</v>
      </c>
      <c r="K71"/>
      <c r="L71"/>
    </row>
    <row r="72" spans="1:12" ht="15" x14ac:dyDescent="0.25">
      <c r="A72" s="9">
        <v>2012</v>
      </c>
      <c r="B72" s="23" t="s">
        <v>25</v>
      </c>
      <c r="C72" s="5" t="s">
        <v>24</v>
      </c>
      <c r="D72" s="101">
        <v>17420</v>
      </c>
      <c r="K72"/>
      <c r="L72"/>
    </row>
    <row r="73" spans="1:12" ht="15" x14ac:dyDescent="0.25">
      <c r="A73" s="9">
        <v>2013</v>
      </c>
      <c r="B73" s="23" t="s">
        <v>25</v>
      </c>
      <c r="C73" s="5" t="s">
        <v>24</v>
      </c>
      <c r="D73" s="101">
        <v>18078</v>
      </c>
      <c r="K73"/>
      <c r="L73"/>
    </row>
    <row r="74" spans="1:12" ht="15" x14ac:dyDescent="0.25">
      <c r="A74" s="9">
        <v>2014</v>
      </c>
      <c r="B74" s="23" t="s">
        <v>25</v>
      </c>
      <c r="C74" s="5" t="s">
        <v>24</v>
      </c>
      <c r="D74" s="101">
        <v>17948</v>
      </c>
      <c r="K74"/>
      <c r="L74"/>
    </row>
    <row r="75" spans="1:12" ht="15" x14ac:dyDescent="0.25">
      <c r="A75" s="9">
        <v>2015</v>
      </c>
      <c r="B75" s="23" t="s">
        <v>25</v>
      </c>
      <c r="C75" s="5" t="s">
        <v>24</v>
      </c>
      <c r="D75" s="101">
        <v>17508</v>
      </c>
      <c r="K75"/>
      <c r="L75"/>
    </row>
    <row r="76" spans="1:12" ht="15" x14ac:dyDescent="0.25">
      <c r="A76" s="9">
        <v>2016</v>
      </c>
      <c r="B76" s="23" t="s">
        <v>25</v>
      </c>
      <c r="C76" s="5" t="s">
        <v>24</v>
      </c>
      <c r="D76" s="101">
        <v>18035</v>
      </c>
      <c r="K76"/>
      <c r="L76"/>
    </row>
    <row r="77" spans="1:12" ht="15" x14ac:dyDescent="0.25">
      <c r="A77" s="9">
        <v>2017</v>
      </c>
      <c r="B77" s="23" t="s">
        <v>25</v>
      </c>
      <c r="C77" s="5" t="s">
        <v>24</v>
      </c>
      <c r="D77" s="101">
        <v>22109</v>
      </c>
      <c r="K77"/>
      <c r="L77"/>
    </row>
    <row r="78" spans="1:12" ht="15" x14ac:dyDescent="0.25">
      <c r="A78" s="9">
        <v>2018</v>
      </c>
      <c r="B78" s="23" t="s">
        <v>25</v>
      </c>
      <c r="C78" s="5" t="s">
        <v>24</v>
      </c>
      <c r="D78" s="101">
        <v>18346</v>
      </c>
      <c r="K78"/>
      <c r="L78"/>
    </row>
    <row r="79" spans="1:12" ht="15" x14ac:dyDescent="0.25">
      <c r="A79" s="9">
        <v>2019</v>
      </c>
      <c r="B79" s="23" t="s">
        <v>25</v>
      </c>
      <c r="C79" s="5" t="s">
        <v>24</v>
      </c>
      <c r="D79" s="101">
        <v>15774</v>
      </c>
      <c r="K79"/>
      <c r="L79"/>
    </row>
    <row r="80" spans="1:12" ht="15" x14ac:dyDescent="0.25">
      <c r="A80" s="9">
        <v>2020</v>
      </c>
      <c r="B80" s="23" t="s">
        <v>25</v>
      </c>
      <c r="C80" s="5" t="s">
        <v>24</v>
      </c>
      <c r="D80" s="101">
        <v>12224</v>
      </c>
      <c r="K80"/>
      <c r="L80"/>
    </row>
    <row r="81" spans="1:4" ht="13.5" thickBot="1" x14ac:dyDescent="0.25">
      <c r="A81" s="194">
        <v>2021</v>
      </c>
      <c r="B81" s="23" t="s">
        <v>25</v>
      </c>
      <c r="C81" s="5" t="s">
        <v>24</v>
      </c>
      <c r="D81" s="101">
        <v>12114</v>
      </c>
    </row>
    <row r="82" spans="1:4" x14ac:dyDescent="0.2">
      <c r="A82" s="192">
        <v>2022</v>
      </c>
      <c r="B82" s="7" t="s">
        <v>0</v>
      </c>
      <c r="C82" s="7" t="s">
        <v>19</v>
      </c>
      <c r="D82" s="103">
        <v>85</v>
      </c>
    </row>
    <row r="83" spans="1:4" x14ac:dyDescent="0.2">
      <c r="A83" s="9">
        <v>2022</v>
      </c>
      <c r="B83" s="5" t="s">
        <v>1</v>
      </c>
      <c r="C83" s="5" t="s">
        <v>19</v>
      </c>
      <c r="D83" s="104">
        <v>109</v>
      </c>
    </row>
    <row r="84" spans="1:4" x14ac:dyDescent="0.2">
      <c r="A84" s="9">
        <v>2022</v>
      </c>
      <c r="B84" s="5" t="s">
        <v>2</v>
      </c>
      <c r="C84" s="5" t="s">
        <v>19</v>
      </c>
      <c r="D84" s="104">
        <v>154</v>
      </c>
    </row>
    <row r="85" spans="1:4" x14ac:dyDescent="0.2">
      <c r="A85" s="9">
        <v>2022</v>
      </c>
      <c r="B85" s="5" t="s">
        <v>3</v>
      </c>
      <c r="C85" s="5" t="s">
        <v>19</v>
      </c>
      <c r="D85" s="104">
        <v>115</v>
      </c>
    </row>
    <row r="86" spans="1:4" x14ac:dyDescent="0.2">
      <c r="A86" s="9">
        <v>2022</v>
      </c>
      <c r="B86" s="5" t="s">
        <v>4</v>
      </c>
      <c r="C86" s="5" t="s">
        <v>19</v>
      </c>
      <c r="D86" s="104">
        <v>86</v>
      </c>
    </row>
    <row r="87" spans="1:4" x14ac:dyDescent="0.2">
      <c r="A87" s="9">
        <v>2022</v>
      </c>
      <c r="B87" s="5" t="s">
        <v>5</v>
      </c>
      <c r="C87" s="5" t="s">
        <v>19</v>
      </c>
      <c r="D87" s="104">
        <v>143</v>
      </c>
    </row>
    <row r="88" spans="1:4" x14ac:dyDescent="0.2">
      <c r="A88" s="9">
        <v>2022</v>
      </c>
      <c r="B88" s="5" t="s">
        <v>6</v>
      </c>
      <c r="C88" s="5" t="s">
        <v>19</v>
      </c>
      <c r="D88" s="104">
        <v>131</v>
      </c>
    </row>
    <row r="89" spans="1:4" x14ac:dyDescent="0.2">
      <c r="A89" s="9">
        <v>2022</v>
      </c>
      <c r="B89" s="5" t="s">
        <v>7</v>
      </c>
      <c r="C89" s="5" t="s">
        <v>19</v>
      </c>
      <c r="D89" s="104">
        <v>85</v>
      </c>
    </row>
    <row r="90" spans="1:4" x14ac:dyDescent="0.2">
      <c r="A90" s="9">
        <v>2022</v>
      </c>
      <c r="B90" s="5" t="s">
        <v>8</v>
      </c>
      <c r="C90" s="5" t="s">
        <v>19</v>
      </c>
      <c r="D90" s="104">
        <v>79</v>
      </c>
    </row>
    <row r="91" spans="1:4" x14ac:dyDescent="0.2">
      <c r="A91" s="9">
        <v>2022</v>
      </c>
      <c r="B91" s="5" t="s">
        <v>9</v>
      </c>
      <c r="C91" s="5" t="s">
        <v>19</v>
      </c>
      <c r="D91" s="104">
        <v>120</v>
      </c>
    </row>
    <row r="92" spans="1:4" x14ac:dyDescent="0.2">
      <c r="A92" s="9">
        <v>2022</v>
      </c>
      <c r="B92" s="5" t="s">
        <v>10</v>
      </c>
      <c r="C92" s="5" t="s">
        <v>19</v>
      </c>
      <c r="D92" s="104">
        <v>105</v>
      </c>
    </row>
    <row r="93" spans="1:4" ht="13.5" thickBot="1" x14ac:dyDescent="0.25">
      <c r="A93" s="194">
        <v>2022</v>
      </c>
      <c r="B93" s="11" t="s">
        <v>11</v>
      </c>
      <c r="C93" s="11" t="s">
        <v>19</v>
      </c>
      <c r="D93" s="105">
        <v>106</v>
      </c>
    </row>
    <row r="94" spans="1:4" x14ac:dyDescent="0.2">
      <c r="A94" s="192">
        <v>2022</v>
      </c>
      <c r="B94" s="132" t="s">
        <v>0</v>
      </c>
      <c r="C94" s="132" t="s">
        <v>20</v>
      </c>
      <c r="D94" s="200">
        <v>188</v>
      </c>
    </row>
    <row r="95" spans="1:4" x14ac:dyDescent="0.2">
      <c r="A95" s="9">
        <v>2022</v>
      </c>
      <c r="B95" s="5" t="s">
        <v>1</v>
      </c>
      <c r="C95" s="5" t="s">
        <v>20</v>
      </c>
      <c r="D95" s="104">
        <v>240</v>
      </c>
    </row>
    <row r="96" spans="1:4" x14ac:dyDescent="0.2">
      <c r="A96" s="9">
        <v>2022</v>
      </c>
      <c r="B96" s="5" t="s">
        <v>2</v>
      </c>
      <c r="C96" s="5" t="s">
        <v>20</v>
      </c>
      <c r="D96" s="104">
        <v>237</v>
      </c>
    </row>
    <row r="97" spans="1:4" x14ac:dyDescent="0.2">
      <c r="A97" s="9">
        <v>2022</v>
      </c>
      <c r="B97" s="5" t="s">
        <v>3</v>
      </c>
      <c r="C97" s="5" t="s">
        <v>20</v>
      </c>
      <c r="D97" s="104">
        <v>208</v>
      </c>
    </row>
    <row r="98" spans="1:4" x14ac:dyDescent="0.2">
      <c r="A98" s="9">
        <v>2022</v>
      </c>
      <c r="B98" s="5" t="s">
        <v>4</v>
      </c>
      <c r="C98" s="5" t="s">
        <v>20</v>
      </c>
      <c r="D98" s="104">
        <v>237</v>
      </c>
    </row>
    <row r="99" spans="1:4" x14ac:dyDescent="0.2">
      <c r="A99" s="9">
        <v>2022</v>
      </c>
      <c r="B99" s="5" t="s">
        <v>5</v>
      </c>
      <c r="C99" s="5" t="s">
        <v>20</v>
      </c>
      <c r="D99" s="104">
        <v>237</v>
      </c>
    </row>
    <row r="100" spans="1:4" x14ac:dyDescent="0.2">
      <c r="A100" s="9">
        <v>2022</v>
      </c>
      <c r="B100" s="5" t="s">
        <v>6</v>
      </c>
      <c r="C100" s="5" t="s">
        <v>20</v>
      </c>
      <c r="D100" s="104">
        <v>205</v>
      </c>
    </row>
    <row r="101" spans="1:4" x14ac:dyDescent="0.2">
      <c r="A101" s="9">
        <v>2022</v>
      </c>
      <c r="B101" s="5" t="s">
        <v>7</v>
      </c>
      <c r="C101" s="5" t="s">
        <v>20</v>
      </c>
      <c r="D101" s="104">
        <v>181</v>
      </c>
    </row>
    <row r="102" spans="1:4" x14ac:dyDescent="0.2">
      <c r="A102" s="9">
        <v>2022</v>
      </c>
      <c r="B102" s="5" t="s">
        <v>8</v>
      </c>
      <c r="C102" s="5" t="s">
        <v>20</v>
      </c>
      <c r="D102" s="104">
        <v>194</v>
      </c>
    </row>
    <row r="103" spans="1:4" x14ac:dyDescent="0.2">
      <c r="A103" s="9">
        <v>2022</v>
      </c>
      <c r="B103" s="5" t="s">
        <v>9</v>
      </c>
      <c r="C103" s="5" t="s">
        <v>20</v>
      </c>
      <c r="D103" s="104">
        <v>237</v>
      </c>
    </row>
    <row r="104" spans="1:4" x14ac:dyDescent="0.2">
      <c r="A104" s="9">
        <v>2022</v>
      </c>
      <c r="B104" s="5" t="s">
        <v>10</v>
      </c>
      <c r="C104" s="5" t="s">
        <v>20</v>
      </c>
      <c r="D104" s="104">
        <v>256</v>
      </c>
    </row>
    <row r="105" spans="1:4" ht="13.5" thickBot="1" x14ac:dyDescent="0.25">
      <c r="A105" s="194">
        <v>2022</v>
      </c>
      <c r="B105" s="11" t="s">
        <v>11</v>
      </c>
      <c r="C105" s="11" t="s">
        <v>20</v>
      </c>
      <c r="D105" s="105">
        <v>215</v>
      </c>
    </row>
    <row r="106" spans="1:4" x14ac:dyDescent="0.2">
      <c r="A106" s="192">
        <v>2023</v>
      </c>
      <c r="B106" s="7" t="s">
        <v>0</v>
      </c>
      <c r="C106" s="7" t="s">
        <v>19</v>
      </c>
      <c r="D106" s="103">
        <v>84</v>
      </c>
    </row>
    <row r="107" spans="1:4" x14ac:dyDescent="0.2">
      <c r="A107" s="9">
        <v>2023</v>
      </c>
      <c r="B107" s="5" t="s">
        <v>1</v>
      </c>
      <c r="C107" s="5" t="s">
        <v>19</v>
      </c>
      <c r="D107" s="104">
        <v>96</v>
      </c>
    </row>
    <row r="108" spans="1:4" x14ac:dyDescent="0.2">
      <c r="A108" s="9">
        <v>2023</v>
      </c>
      <c r="B108" s="5" t="s">
        <v>2</v>
      </c>
      <c r="C108" s="5" t="s">
        <v>19</v>
      </c>
      <c r="D108" s="104">
        <v>123</v>
      </c>
    </row>
    <row r="109" spans="1:4" x14ac:dyDescent="0.2">
      <c r="A109" s="9">
        <v>2023</v>
      </c>
      <c r="B109" s="5" t="s">
        <v>3</v>
      </c>
      <c r="C109" s="5" t="s">
        <v>19</v>
      </c>
      <c r="D109" s="104">
        <v>82</v>
      </c>
    </row>
    <row r="110" spans="1:4" x14ac:dyDescent="0.2">
      <c r="A110" s="9">
        <v>2023</v>
      </c>
      <c r="B110" s="5" t="s">
        <v>4</v>
      </c>
      <c r="C110" s="5" t="s">
        <v>19</v>
      </c>
      <c r="D110" s="104">
        <v>115</v>
      </c>
    </row>
    <row r="111" spans="1:4" x14ac:dyDescent="0.2">
      <c r="A111" s="9">
        <v>2023</v>
      </c>
      <c r="B111" s="5" t="s">
        <v>5</v>
      </c>
      <c r="C111" s="5" t="s">
        <v>19</v>
      </c>
      <c r="D111" s="104">
        <v>164</v>
      </c>
    </row>
    <row r="112" spans="1:4" x14ac:dyDescent="0.2">
      <c r="A112" s="9">
        <v>2023</v>
      </c>
      <c r="B112" s="5" t="s">
        <v>6</v>
      </c>
      <c r="C112" s="5" t="s">
        <v>19</v>
      </c>
      <c r="D112" s="104">
        <v>155</v>
      </c>
    </row>
    <row r="113" spans="1:4" x14ac:dyDescent="0.2">
      <c r="A113" s="9">
        <v>2023</v>
      </c>
      <c r="B113" s="5" t="s">
        <v>7</v>
      </c>
      <c r="C113" s="5" t="s">
        <v>19</v>
      </c>
      <c r="D113" s="104">
        <v>70</v>
      </c>
    </row>
    <row r="114" spans="1:4" x14ac:dyDescent="0.2">
      <c r="A114" s="9">
        <v>2023</v>
      </c>
      <c r="B114" s="5" t="s">
        <v>8</v>
      </c>
      <c r="C114" s="5" t="s">
        <v>19</v>
      </c>
      <c r="D114" s="104">
        <v>114</v>
      </c>
    </row>
    <row r="115" spans="1:4" x14ac:dyDescent="0.2">
      <c r="A115" s="9">
        <v>2023</v>
      </c>
      <c r="B115" s="5" t="s">
        <v>9</v>
      </c>
      <c r="C115" s="5" t="s">
        <v>19</v>
      </c>
      <c r="D115" s="104">
        <v>119</v>
      </c>
    </row>
    <row r="116" spans="1:4" x14ac:dyDescent="0.2">
      <c r="A116" s="9">
        <v>2023</v>
      </c>
      <c r="B116" s="5" t="s">
        <v>10</v>
      </c>
      <c r="C116" s="5" t="s">
        <v>19</v>
      </c>
      <c r="D116" s="104">
        <v>141</v>
      </c>
    </row>
    <row r="117" spans="1:4" ht="13.5" thickBot="1" x14ac:dyDescent="0.25">
      <c r="A117" s="194">
        <v>2023</v>
      </c>
      <c r="B117" s="11" t="s">
        <v>11</v>
      </c>
      <c r="C117" s="11" t="s">
        <v>19</v>
      </c>
      <c r="D117" s="105">
        <v>192</v>
      </c>
    </row>
    <row r="118" spans="1:4" x14ac:dyDescent="0.2">
      <c r="A118" s="192">
        <v>2023</v>
      </c>
      <c r="B118" s="132" t="s">
        <v>0</v>
      </c>
      <c r="C118" s="132" t="s">
        <v>20</v>
      </c>
      <c r="D118" s="200">
        <v>161</v>
      </c>
    </row>
    <row r="119" spans="1:4" x14ac:dyDescent="0.2">
      <c r="A119" s="9">
        <v>2023</v>
      </c>
      <c r="B119" s="5" t="s">
        <v>1</v>
      </c>
      <c r="C119" s="5" t="s">
        <v>20</v>
      </c>
      <c r="D119" s="104">
        <v>265</v>
      </c>
    </row>
    <row r="120" spans="1:4" x14ac:dyDescent="0.2">
      <c r="A120" s="9">
        <v>2023</v>
      </c>
      <c r="B120" s="5" t="s">
        <v>2</v>
      </c>
      <c r="C120" s="5" t="s">
        <v>20</v>
      </c>
      <c r="D120" s="104">
        <v>285</v>
      </c>
    </row>
    <row r="121" spans="1:4" x14ac:dyDescent="0.2">
      <c r="A121" s="9">
        <v>2023</v>
      </c>
      <c r="B121" s="5" t="s">
        <v>3</v>
      </c>
      <c r="C121" s="5" t="s">
        <v>20</v>
      </c>
      <c r="D121" s="104">
        <v>234</v>
      </c>
    </row>
    <row r="122" spans="1:4" x14ac:dyDescent="0.2">
      <c r="A122" s="9">
        <v>2023</v>
      </c>
      <c r="B122" s="5" t="s">
        <v>4</v>
      </c>
      <c r="C122" s="5" t="s">
        <v>20</v>
      </c>
      <c r="D122" s="104">
        <v>244</v>
      </c>
    </row>
    <row r="123" spans="1:4" x14ac:dyDescent="0.2">
      <c r="A123" s="9">
        <v>2023</v>
      </c>
      <c r="B123" s="5" t="s">
        <v>5</v>
      </c>
      <c r="C123" s="5" t="s">
        <v>20</v>
      </c>
      <c r="D123" s="104">
        <v>244</v>
      </c>
    </row>
    <row r="124" spans="1:4" x14ac:dyDescent="0.2">
      <c r="A124" s="9">
        <v>2023</v>
      </c>
      <c r="B124" s="5" t="s">
        <v>6</v>
      </c>
      <c r="C124" s="5" t="s">
        <v>20</v>
      </c>
      <c r="D124" s="104">
        <v>279</v>
      </c>
    </row>
    <row r="125" spans="1:4" x14ac:dyDescent="0.2">
      <c r="A125" s="9">
        <v>2023</v>
      </c>
      <c r="B125" s="5" t="s">
        <v>7</v>
      </c>
      <c r="C125" s="5" t="s">
        <v>20</v>
      </c>
      <c r="D125" s="104">
        <v>161</v>
      </c>
    </row>
    <row r="126" spans="1:4" x14ac:dyDescent="0.2">
      <c r="A126" s="9">
        <v>2023</v>
      </c>
      <c r="B126" s="5" t="s">
        <v>8</v>
      </c>
      <c r="C126" s="5" t="s">
        <v>20</v>
      </c>
      <c r="D126" s="104">
        <v>226</v>
      </c>
    </row>
    <row r="127" spans="1:4" x14ac:dyDescent="0.2">
      <c r="A127" s="9">
        <v>2023</v>
      </c>
      <c r="B127" s="5" t="s">
        <v>9</v>
      </c>
      <c r="C127" s="5" t="s">
        <v>20</v>
      </c>
      <c r="D127" s="104">
        <v>223</v>
      </c>
    </row>
    <row r="128" spans="1:4" x14ac:dyDescent="0.2">
      <c r="A128" s="9">
        <v>2023</v>
      </c>
      <c r="B128" s="5" t="s">
        <v>10</v>
      </c>
      <c r="C128" s="5" t="s">
        <v>20</v>
      </c>
      <c r="D128" s="104">
        <v>243</v>
      </c>
    </row>
    <row r="129" spans="1:4" ht="13.5" thickBot="1" x14ac:dyDescent="0.25">
      <c r="A129" s="194">
        <v>2023</v>
      </c>
      <c r="B129" s="11" t="s">
        <v>11</v>
      </c>
      <c r="C129" s="11" t="s">
        <v>20</v>
      </c>
      <c r="D129" s="105">
        <v>242</v>
      </c>
    </row>
    <row r="130" spans="1:4" x14ac:dyDescent="0.2">
      <c r="A130" s="192">
        <v>2024</v>
      </c>
      <c r="B130" s="7" t="s">
        <v>0</v>
      </c>
      <c r="C130" s="7" t="s">
        <v>19</v>
      </c>
      <c r="D130" s="104">
        <v>101</v>
      </c>
    </row>
    <row r="131" spans="1:4" x14ac:dyDescent="0.2">
      <c r="A131" s="9">
        <v>2024</v>
      </c>
      <c r="B131" s="5" t="s">
        <v>1</v>
      </c>
      <c r="C131" s="5" t="s">
        <v>19</v>
      </c>
      <c r="D131" s="104">
        <v>76</v>
      </c>
    </row>
    <row r="132" spans="1:4" x14ac:dyDescent="0.2">
      <c r="A132" s="9">
        <v>2024</v>
      </c>
      <c r="B132" s="5" t="s">
        <v>2</v>
      </c>
      <c r="C132" s="5" t="s">
        <v>19</v>
      </c>
      <c r="D132" s="104">
        <v>94</v>
      </c>
    </row>
    <row r="133" spans="1:4" x14ac:dyDescent="0.2">
      <c r="A133" s="9">
        <v>2024</v>
      </c>
      <c r="B133" s="5" t="s">
        <v>3</v>
      </c>
      <c r="C133" s="5" t="s">
        <v>19</v>
      </c>
      <c r="D133" s="104">
        <v>125</v>
      </c>
    </row>
    <row r="134" spans="1:4" x14ac:dyDescent="0.2">
      <c r="A134" s="9">
        <v>2024</v>
      </c>
      <c r="B134" s="5" t="s">
        <v>4</v>
      </c>
      <c r="C134" s="5" t="s">
        <v>19</v>
      </c>
      <c r="D134" s="104">
        <v>122</v>
      </c>
    </row>
    <row r="135" spans="1:4" x14ac:dyDescent="0.2">
      <c r="A135" s="9">
        <v>2024</v>
      </c>
      <c r="B135" s="5" t="s">
        <v>5</v>
      </c>
      <c r="C135" s="5" t="s">
        <v>19</v>
      </c>
      <c r="D135" s="104">
        <v>116</v>
      </c>
    </row>
    <row r="136" spans="1:4" x14ac:dyDescent="0.2">
      <c r="A136" s="9">
        <v>2024</v>
      </c>
      <c r="B136" s="5" t="s">
        <v>6</v>
      </c>
      <c r="C136" s="5" t="s">
        <v>19</v>
      </c>
      <c r="D136" s="104">
        <v>114</v>
      </c>
    </row>
    <row r="137" spans="1:4" x14ac:dyDescent="0.2">
      <c r="A137" s="9">
        <v>2024</v>
      </c>
      <c r="B137" s="5" t="s">
        <v>7</v>
      </c>
      <c r="C137" s="5" t="s">
        <v>19</v>
      </c>
      <c r="D137" s="104">
        <v>59</v>
      </c>
    </row>
    <row r="138" spans="1:4" x14ac:dyDescent="0.2">
      <c r="A138" s="9">
        <v>2024</v>
      </c>
      <c r="B138" s="5" t="s">
        <v>8</v>
      </c>
      <c r="C138" s="5" t="s">
        <v>19</v>
      </c>
      <c r="D138" s="104">
        <v>111</v>
      </c>
    </row>
    <row r="139" spans="1:4" x14ac:dyDescent="0.2">
      <c r="A139" s="9">
        <v>2024</v>
      </c>
      <c r="B139" s="5" t="s">
        <v>9</v>
      </c>
      <c r="C139" s="5" t="s">
        <v>19</v>
      </c>
      <c r="D139" s="104">
        <v>122</v>
      </c>
    </row>
    <row r="140" spans="1:4" x14ac:dyDescent="0.2">
      <c r="A140" s="9">
        <v>2024</v>
      </c>
      <c r="B140" s="5" t="s">
        <v>10</v>
      </c>
      <c r="C140" s="5" t="s">
        <v>19</v>
      </c>
      <c r="D140" s="104">
        <v>118</v>
      </c>
    </row>
    <row r="141" spans="1:4" ht="13.5" thickBot="1" x14ac:dyDescent="0.25">
      <c r="A141" s="194">
        <v>2024</v>
      </c>
      <c r="B141" s="11" t="s">
        <v>11</v>
      </c>
      <c r="C141" s="11" t="s">
        <v>19</v>
      </c>
      <c r="D141" s="105">
        <v>138</v>
      </c>
    </row>
    <row r="142" spans="1:4" x14ac:dyDescent="0.2">
      <c r="A142" s="6">
        <v>2024</v>
      </c>
      <c r="B142" s="7" t="s">
        <v>0</v>
      </c>
      <c r="C142" s="7" t="s">
        <v>20</v>
      </c>
      <c r="D142" s="103">
        <v>208</v>
      </c>
    </row>
    <row r="143" spans="1:4" x14ac:dyDescent="0.2">
      <c r="A143" s="9">
        <v>2024</v>
      </c>
      <c r="B143" s="5" t="s">
        <v>1</v>
      </c>
      <c r="C143" s="5" t="s">
        <v>20</v>
      </c>
      <c r="D143" s="104">
        <v>240</v>
      </c>
    </row>
    <row r="144" spans="1:4" x14ac:dyDescent="0.2">
      <c r="A144" s="9">
        <v>2024</v>
      </c>
      <c r="B144" s="5" t="s">
        <v>2</v>
      </c>
      <c r="C144" s="5" t="s">
        <v>20</v>
      </c>
      <c r="D144" s="104">
        <v>225</v>
      </c>
    </row>
    <row r="145" spans="1:14" x14ac:dyDescent="0.2">
      <c r="A145" s="9">
        <v>2024</v>
      </c>
      <c r="B145" s="5" t="s">
        <v>3</v>
      </c>
      <c r="C145" s="5" t="s">
        <v>20</v>
      </c>
      <c r="D145" s="104">
        <v>247</v>
      </c>
    </row>
    <row r="146" spans="1:14" x14ac:dyDescent="0.2">
      <c r="A146" s="9">
        <v>2024</v>
      </c>
      <c r="B146" s="5" t="s">
        <v>4</v>
      </c>
      <c r="C146" s="5" t="s">
        <v>20</v>
      </c>
      <c r="D146" s="104">
        <v>253</v>
      </c>
    </row>
    <row r="147" spans="1:14" x14ac:dyDescent="0.2">
      <c r="A147" s="9">
        <v>2024</v>
      </c>
      <c r="B147" s="5" t="s">
        <v>5</v>
      </c>
      <c r="C147" s="5" t="s">
        <v>20</v>
      </c>
      <c r="D147" s="104">
        <v>234</v>
      </c>
    </row>
    <row r="148" spans="1:14" ht="18" customHeight="1" x14ac:dyDescent="0.2">
      <c r="A148" s="9">
        <v>2024</v>
      </c>
      <c r="B148" s="5" t="s">
        <v>6</v>
      </c>
      <c r="C148" s="5" t="s">
        <v>20</v>
      </c>
      <c r="D148" s="104">
        <v>248</v>
      </c>
      <c r="F148" s="486" t="s">
        <v>148</v>
      </c>
      <c r="G148" s="487" t="s">
        <v>147</v>
      </c>
      <c r="H148" s="484"/>
      <c r="I148" s="489" t="s">
        <v>155</v>
      </c>
      <c r="J148" s="490" t="s">
        <v>156</v>
      </c>
      <c r="K148" s="490" t="s">
        <v>157</v>
      </c>
      <c r="L148" s="491" t="s">
        <v>158</v>
      </c>
    </row>
    <row r="149" spans="1:14" ht="15" x14ac:dyDescent="0.2">
      <c r="A149" s="9">
        <v>2024</v>
      </c>
      <c r="B149" s="5" t="s">
        <v>7</v>
      </c>
      <c r="C149" s="5" t="s">
        <v>20</v>
      </c>
      <c r="D149" s="104">
        <v>145</v>
      </c>
      <c r="F149" s="484">
        <v>2024</v>
      </c>
      <c r="G149" s="472">
        <v>30</v>
      </c>
      <c r="H149" s="473" t="s">
        <v>131</v>
      </c>
      <c r="I149" s="474">
        <v>73</v>
      </c>
    </row>
    <row r="150" spans="1:14" ht="15" x14ac:dyDescent="0.2">
      <c r="A150" s="9">
        <v>2024</v>
      </c>
      <c r="B150" s="5" t="s">
        <v>8</v>
      </c>
      <c r="C150" s="5" t="s">
        <v>20</v>
      </c>
      <c r="D150" s="104">
        <v>216</v>
      </c>
      <c r="F150" s="484">
        <v>2024</v>
      </c>
      <c r="G150" s="475" t="s">
        <v>128</v>
      </c>
      <c r="H150" s="476" t="s">
        <v>142</v>
      </c>
      <c r="I150" s="477">
        <v>51</v>
      </c>
    </row>
    <row r="151" spans="1:14" ht="15" x14ac:dyDescent="0.2">
      <c r="A151" s="9">
        <v>2024</v>
      </c>
      <c r="B151" s="5" t="s">
        <v>9</v>
      </c>
      <c r="C151" s="5" t="s">
        <v>20</v>
      </c>
      <c r="D151" s="104">
        <v>236</v>
      </c>
      <c r="F151" s="484">
        <v>2024</v>
      </c>
      <c r="G151" s="475" t="s">
        <v>129</v>
      </c>
      <c r="H151" s="476" t="s">
        <v>134</v>
      </c>
      <c r="I151" s="477">
        <v>92</v>
      </c>
    </row>
    <row r="152" spans="1:14" ht="15" x14ac:dyDescent="0.2">
      <c r="A152" s="9">
        <v>2024</v>
      </c>
      <c r="B152" s="5" t="s">
        <v>10</v>
      </c>
      <c r="C152" s="5" t="s">
        <v>20</v>
      </c>
      <c r="D152" s="104">
        <v>244</v>
      </c>
      <c r="F152" s="484">
        <v>2024</v>
      </c>
      <c r="G152" s="475" t="s">
        <v>130</v>
      </c>
      <c r="H152" s="476" t="s">
        <v>132</v>
      </c>
      <c r="I152" s="477">
        <v>417</v>
      </c>
    </row>
    <row r="153" spans="1:14" ht="15.75" thickBot="1" x14ac:dyDescent="0.25">
      <c r="A153" s="194">
        <v>2024</v>
      </c>
      <c r="B153" s="11" t="s">
        <v>11</v>
      </c>
      <c r="C153" s="11" t="s">
        <v>20</v>
      </c>
      <c r="D153" s="105">
        <v>208</v>
      </c>
      <c r="F153" s="484">
        <v>2024</v>
      </c>
      <c r="G153" s="478">
        <v>180</v>
      </c>
      <c r="H153" s="479" t="s">
        <v>133</v>
      </c>
      <c r="I153" s="480">
        <v>144</v>
      </c>
    </row>
    <row r="154" spans="1:14" x14ac:dyDescent="0.2">
      <c r="A154" s="634">
        <v>2025</v>
      </c>
      <c r="B154" s="132" t="s">
        <v>0</v>
      </c>
      <c r="C154" s="132" t="s">
        <v>19</v>
      </c>
      <c r="D154" s="200">
        <v>86</v>
      </c>
      <c r="I154" s="492">
        <f>SUM(I149:I153)</f>
        <v>777</v>
      </c>
    </row>
    <row r="155" spans="1:14" x14ac:dyDescent="0.2">
      <c r="A155" s="126">
        <v>2025</v>
      </c>
      <c r="B155" s="5" t="s">
        <v>1</v>
      </c>
      <c r="C155" s="5" t="s">
        <v>19</v>
      </c>
      <c r="D155" s="104">
        <v>103</v>
      </c>
    </row>
    <row r="156" spans="1:14" x14ac:dyDescent="0.2">
      <c r="A156" s="634">
        <v>2025</v>
      </c>
      <c r="B156" s="5" t="s">
        <v>2</v>
      </c>
      <c r="C156" s="5" t="s">
        <v>19</v>
      </c>
      <c r="D156" s="104">
        <v>108</v>
      </c>
    </row>
    <row r="157" spans="1:14" x14ac:dyDescent="0.2">
      <c r="A157" s="126">
        <v>2025</v>
      </c>
      <c r="B157" s="5" t="s">
        <v>3</v>
      </c>
      <c r="C157" s="5" t="s">
        <v>19</v>
      </c>
      <c r="D157" s="104"/>
    </row>
    <row r="158" spans="1:14" x14ac:dyDescent="0.2">
      <c r="A158" s="634">
        <v>2025</v>
      </c>
      <c r="B158" s="5" t="s">
        <v>4</v>
      </c>
      <c r="C158" s="5" t="s">
        <v>19</v>
      </c>
      <c r="D158" s="104"/>
    </row>
    <row r="159" spans="1:14" x14ac:dyDescent="0.2">
      <c r="A159" s="126">
        <v>2025</v>
      </c>
      <c r="B159" s="5" t="s">
        <v>5</v>
      </c>
      <c r="C159" s="5" t="s">
        <v>19</v>
      </c>
      <c r="D159" s="104"/>
    </row>
    <row r="160" spans="1:14" ht="16.5" customHeight="1" x14ac:dyDescent="0.2">
      <c r="A160" s="634">
        <v>2025</v>
      </c>
      <c r="B160" s="5" t="s">
        <v>6</v>
      </c>
      <c r="C160" s="5" t="s">
        <v>19</v>
      </c>
      <c r="D160" s="104"/>
      <c r="F160" s="486" t="s">
        <v>149</v>
      </c>
      <c r="G160" s="487" t="s">
        <v>147</v>
      </c>
      <c r="H160" s="484"/>
      <c r="I160" s="489" t="s">
        <v>155</v>
      </c>
      <c r="J160" s="490" t="s">
        <v>156</v>
      </c>
      <c r="K160" s="490" t="s">
        <v>157</v>
      </c>
      <c r="L160" s="491" t="s">
        <v>158</v>
      </c>
      <c r="M160" s="481"/>
      <c r="N160" s="481"/>
    </row>
    <row r="161" spans="1:15" ht="15" x14ac:dyDescent="0.25">
      <c r="A161" s="126">
        <v>2025</v>
      </c>
      <c r="B161" s="5" t="s">
        <v>7</v>
      </c>
      <c r="C161" s="5" t="s">
        <v>19</v>
      </c>
      <c r="D161" s="104"/>
      <c r="F161" s="484">
        <v>2024</v>
      </c>
      <c r="G161" s="472">
        <v>30</v>
      </c>
      <c r="H161" s="473" t="s">
        <v>131</v>
      </c>
      <c r="I161" s="474">
        <v>0</v>
      </c>
      <c r="K161" s="481"/>
      <c r="L161" s="470"/>
      <c r="M161" s="233"/>
      <c r="N161" s="233"/>
      <c r="O161" s="17"/>
    </row>
    <row r="162" spans="1:15" ht="15" x14ac:dyDescent="0.25">
      <c r="A162" s="634">
        <v>2025</v>
      </c>
      <c r="B162" s="5" t="s">
        <v>8</v>
      </c>
      <c r="C162" s="5" t="s">
        <v>19</v>
      </c>
      <c r="D162" s="104"/>
      <c r="F162" s="484">
        <v>2024</v>
      </c>
      <c r="G162" s="475" t="s">
        <v>150</v>
      </c>
      <c r="H162" s="476" t="s">
        <v>142</v>
      </c>
      <c r="I162" s="477">
        <v>31</v>
      </c>
      <c r="K162" s="481"/>
      <c r="L162" s="482"/>
      <c r="M162" s="233"/>
      <c r="N162" s="233"/>
      <c r="O162" s="17"/>
    </row>
    <row r="163" spans="1:15" ht="15" x14ac:dyDescent="0.25">
      <c r="A163" s="126">
        <v>2025</v>
      </c>
      <c r="B163" s="5" t="s">
        <v>9</v>
      </c>
      <c r="C163" s="5" t="s">
        <v>19</v>
      </c>
      <c r="D163" s="104"/>
      <c r="F163" s="484">
        <v>2024</v>
      </c>
      <c r="G163" s="475" t="s">
        <v>135</v>
      </c>
      <c r="H163" s="476" t="s">
        <v>134</v>
      </c>
      <c r="I163" s="477">
        <v>75</v>
      </c>
      <c r="K163" s="481"/>
      <c r="L163" s="482"/>
      <c r="M163" s="233"/>
      <c r="N163" s="233"/>
      <c r="O163" s="17"/>
    </row>
    <row r="164" spans="1:15" ht="15" x14ac:dyDescent="0.25">
      <c r="A164" s="634">
        <v>2025</v>
      </c>
      <c r="B164" s="5" t="s">
        <v>10</v>
      </c>
      <c r="C164" s="5" t="s">
        <v>19</v>
      </c>
      <c r="D164" s="104"/>
      <c r="F164" s="484">
        <v>2024</v>
      </c>
      <c r="G164" s="475" t="s">
        <v>151</v>
      </c>
      <c r="H164" s="476" t="s">
        <v>132</v>
      </c>
      <c r="I164" s="477">
        <v>1991</v>
      </c>
      <c r="K164" s="481"/>
      <c r="L164" s="482"/>
      <c r="M164" s="233"/>
      <c r="N164" s="233"/>
      <c r="O164" s="17"/>
    </row>
    <row r="165" spans="1:15" ht="15.75" thickBot="1" x14ac:dyDescent="0.3">
      <c r="A165" s="127">
        <v>2025</v>
      </c>
      <c r="B165" s="22" t="s">
        <v>11</v>
      </c>
      <c r="C165" s="22" t="s">
        <v>19</v>
      </c>
      <c r="D165" s="633"/>
      <c r="F165" s="484">
        <v>2024</v>
      </c>
      <c r="G165" s="478">
        <v>180</v>
      </c>
      <c r="H165" s="479" t="s">
        <v>133</v>
      </c>
      <c r="I165" s="480">
        <v>9</v>
      </c>
      <c r="K165" s="481"/>
      <c r="L165" s="482"/>
      <c r="M165" s="233"/>
      <c r="N165" s="233"/>
      <c r="O165" s="17"/>
    </row>
    <row r="166" spans="1:15" x14ac:dyDescent="0.2">
      <c r="A166" s="100">
        <v>2025</v>
      </c>
      <c r="B166" s="7" t="s">
        <v>0</v>
      </c>
      <c r="C166" s="7" t="s">
        <v>20</v>
      </c>
      <c r="D166" s="103">
        <v>175</v>
      </c>
      <c r="I166" s="492">
        <f>SUM(I161:I165)</f>
        <v>2106</v>
      </c>
      <c r="K166" s="481"/>
      <c r="L166" s="481"/>
      <c r="M166" s="481"/>
      <c r="N166" s="481"/>
    </row>
    <row r="167" spans="1:15" x14ac:dyDescent="0.2">
      <c r="A167" s="126">
        <v>2025</v>
      </c>
      <c r="B167" s="5" t="s">
        <v>1</v>
      </c>
      <c r="C167" s="5" t="s">
        <v>20</v>
      </c>
      <c r="D167" s="104">
        <v>200</v>
      </c>
    </row>
    <row r="168" spans="1:15" x14ac:dyDescent="0.2">
      <c r="A168" s="126">
        <v>2025</v>
      </c>
      <c r="B168" s="5" t="s">
        <v>2</v>
      </c>
      <c r="C168" s="5" t="s">
        <v>20</v>
      </c>
      <c r="D168" s="104">
        <v>262</v>
      </c>
      <c r="F168" s="486" t="s">
        <v>166</v>
      </c>
      <c r="G168" s="487" t="s">
        <v>147</v>
      </c>
      <c r="H168" s="484"/>
      <c r="I168" s="514" t="s">
        <v>155</v>
      </c>
      <c r="J168" s="490" t="s">
        <v>156</v>
      </c>
      <c r="K168" s="490" t="s">
        <v>157</v>
      </c>
      <c r="L168" s="491" t="s">
        <v>158</v>
      </c>
    </row>
    <row r="169" spans="1:15" ht="15" x14ac:dyDescent="0.2">
      <c r="A169" s="126">
        <v>2025</v>
      </c>
      <c r="B169" s="5" t="s">
        <v>3</v>
      </c>
      <c r="C169" s="5" t="s">
        <v>20</v>
      </c>
      <c r="D169" s="104"/>
      <c r="F169" s="484">
        <v>2024</v>
      </c>
      <c r="G169" s="520" t="s">
        <v>168</v>
      </c>
      <c r="H169" s="473" t="s">
        <v>134</v>
      </c>
      <c r="I169" s="474">
        <v>2</v>
      </c>
    </row>
    <row r="170" spans="1:15" ht="15" x14ac:dyDescent="0.2">
      <c r="A170" s="126">
        <v>2025</v>
      </c>
      <c r="B170" s="5" t="s">
        <v>4</v>
      </c>
      <c r="C170" s="5" t="s">
        <v>20</v>
      </c>
      <c r="D170" s="104"/>
      <c r="F170" s="484">
        <v>2024</v>
      </c>
      <c r="G170" s="478" t="s">
        <v>167</v>
      </c>
      <c r="H170" s="479" t="s">
        <v>132</v>
      </c>
      <c r="I170" s="480">
        <v>29</v>
      </c>
    </row>
    <row r="171" spans="1:15" x14ac:dyDescent="0.2">
      <c r="A171" s="126">
        <v>2025</v>
      </c>
      <c r="B171" s="5" t="s">
        <v>5</v>
      </c>
      <c r="C171" s="5" t="s">
        <v>20</v>
      </c>
      <c r="D171" s="104"/>
      <c r="I171" s="4">
        <f>SUM(I169:I170)</f>
        <v>31</v>
      </c>
    </row>
    <row r="172" spans="1:15" x14ac:dyDescent="0.2">
      <c r="A172" s="126">
        <v>2025</v>
      </c>
      <c r="B172" s="5" t="s">
        <v>6</v>
      </c>
      <c r="C172" s="5" t="s">
        <v>20</v>
      </c>
      <c r="D172" s="104"/>
    </row>
    <row r="173" spans="1:15" x14ac:dyDescent="0.2">
      <c r="A173" s="126">
        <v>2025</v>
      </c>
      <c r="B173" s="5" t="s">
        <v>7</v>
      </c>
      <c r="C173" s="5" t="s">
        <v>20</v>
      </c>
      <c r="D173" s="104"/>
    </row>
    <row r="174" spans="1:15" x14ac:dyDescent="0.2">
      <c r="A174" s="126">
        <v>2025</v>
      </c>
      <c r="B174" s="5" t="s">
        <v>8</v>
      </c>
      <c r="C174" s="5" t="s">
        <v>20</v>
      </c>
      <c r="D174" s="104"/>
    </row>
    <row r="175" spans="1:15" x14ac:dyDescent="0.2">
      <c r="A175" s="126">
        <v>2025</v>
      </c>
      <c r="B175" s="5" t="s">
        <v>9</v>
      </c>
      <c r="C175" s="5" t="s">
        <v>20</v>
      </c>
      <c r="D175" s="104"/>
    </row>
    <row r="176" spans="1:15" x14ac:dyDescent="0.2">
      <c r="A176" s="126">
        <v>2025</v>
      </c>
      <c r="B176" s="5" t="s">
        <v>10</v>
      </c>
      <c r="C176" s="5" t="s">
        <v>20</v>
      </c>
      <c r="D176" s="104"/>
    </row>
    <row r="177" spans="1:4" ht="13.5" thickBot="1" x14ac:dyDescent="0.25">
      <c r="A177" s="128">
        <v>2025</v>
      </c>
      <c r="B177" s="11" t="s">
        <v>11</v>
      </c>
      <c r="C177" s="11" t="s">
        <v>20</v>
      </c>
      <c r="D177" s="105"/>
    </row>
    <row r="178" spans="1:4" x14ac:dyDescent="0.2">
      <c r="A178" s="192">
        <v>2022</v>
      </c>
      <c r="B178" s="7" t="s">
        <v>0</v>
      </c>
      <c r="C178" s="7" t="s">
        <v>21</v>
      </c>
      <c r="D178" s="106">
        <v>3453</v>
      </c>
    </row>
    <row r="179" spans="1:4" x14ac:dyDescent="0.2">
      <c r="A179" s="9">
        <v>2022</v>
      </c>
      <c r="B179" s="5" t="s">
        <v>1</v>
      </c>
      <c r="C179" s="5" t="s">
        <v>21</v>
      </c>
      <c r="D179" s="107">
        <v>4439</v>
      </c>
    </row>
    <row r="180" spans="1:4" x14ac:dyDescent="0.2">
      <c r="A180" s="9">
        <v>2022</v>
      </c>
      <c r="B180" s="5" t="s">
        <v>2</v>
      </c>
      <c r="C180" s="5" t="s">
        <v>21</v>
      </c>
      <c r="D180" s="107">
        <v>4786</v>
      </c>
    </row>
    <row r="181" spans="1:4" x14ac:dyDescent="0.2">
      <c r="A181" s="9">
        <v>2022</v>
      </c>
      <c r="B181" s="5" t="s">
        <v>3</v>
      </c>
      <c r="C181" s="5" t="s">
        <v>21</v>
      </c>
      <c r="D181" s="107">
        <v>3345</v>
      </c>
    </row>
    <row r="182" spans="1:4" x14ac:dyDescent="0.2">
      <c r="A182" s="9">
        <v>2022</v>
      </c>
      <c r="B182" s="5" t="s">
        <v>4</v>
      </c>
      <c r="C182" s="5" t="s">
        <v>21</v>
      </c>
      <c r="D182" s="107">
        <v>4150</v>
      </c>
    </row>
    <row r="183" spans="1:4" x14ac:dyDescent="0.2">
      <c r="A183" s="9">
        <v>2022</v>
      </c>
      <c r="B183" s="5" t="s">
        <v>5</v>
      </c>
      <c r="C183" s="5" t="s">
        <v>21</v>
      </c>
      <c r="D183" s="107">
        <v>3907</v>
      </c>
    </row>
    <row r="184" spans="1:4" x14ac:dyDescent="0.2">
      <c r="A184" s="9">
        <v>2022</v>
      </c>
      <c r="B184" s="5" t="s">
        <v>6</v>
      </c>
      <c r="C184" s="5" t="s">
        <v>21</v>
      </c>
      <c r="D184" s="107">
        <v>3411</v>
      </c>
    </row>
    <row r="185" spans="1:4" x14ac:dyDescent="0.2">
      <c r="A185" s="9">
        <v>2022</v>
      </c>
      <c r="B185" s="5" t="s">
        <v>7</v>
      </c>
      <c r="C185" s="5" t="s">
        <v>21</v>
      </c>
      <c r="D185" s="107">
        <v>2583</v>
      </c>
    </row>
    <row r="186" spans="1:4" x14ac:dyDescent="0.2">
      <c r="A186" s="9">
        <v>2022</v>
      </c>
      <c r="B186" s="5" t="s">
        <v>8</v>
      </c>
      <c r="C186" s="5" t="s">
        <v>21</v>
      </c>
      <c r="D186" s="107">
        <v>3574</v>
      </c>
    </row>
    <row r="187" spans="1:4" x14ac:dyDescent="0.2">
      <c r="A187" s="9">
        <v>2022</v>
      </c>
      <c r="B187" s="5" t="s">
        <v>9</v>
      </c>
      <c r="C187" s="5" t="s">
        <v>21</v>
      </c>
      <c r="D187" s="107">
        <v>3904</v>
      </c>
    </row>
    <row r="188" spans="1:4" x14ac:dyDescent="0.2">
      <c r="A188" s="9">
        <v>2022</v>
      </c>
      <c r="B188" s="5" t="s">
        <v>10</v>
      </c>
      <c r="C188" s="5" t="s">
        <v>21</v>
      </c>
      <c r="D188" s="107">
        <v>4239</v>
      </c>
    </row>
    <row r="189" spans="1:4" ht="13.5" thickBot="1" x14ac:dyDescent="0.25">
      <c r="A189" s="194">
        <v>2022</v>
      </c>
      <c r="B189" s="11" t="s">
        <v>11</v>
      </c>
      <c r="C189" s="11" t="s">
        <v>21</v>
      </c>
      <c r="D189" s="108">
        <v>3436</v>
      </c>
    </row>
    <row r="190" spans="1:4" x14ac:dyDescent="0.2">
      <c r="A190" s="192">
        <v>2022</v>
      </c>
      <c r="B190" s="132" t="s">
        <v>0</v>
      </c>
      <c r="C190" s="132" t="s">
        <v>22</v>
      </c>
      <c r="D190" s="199">
        <v>987</v>
      </c>
    </row>
    <row r="191" spans="1:4" x14ac:dyDescent="0.2">
      <c r="A191" s="9">
        <v>2022</v>
      </c>
      <c r="B191" s="5" t="s">
        <v>1</v>
      </c>
      <c r="C191" s="5" t="s">
        <v>22</v>
      </c>
      <c r="D191" s="107">
        <v>1157</v>
      </c>
    </row>
    <row r="192" spans="1:4" x14ac:dyDescent="0.2">
      <c r="A192" s="9">
        <v>2022</v>
      </c>
      <c r="B192" s="5" t="s">
        <v>2</v>
      </c>
      <c r="C192" s="5" t="s">
        <v>22</v>
      </c>
      <c r="D192" s="107">
        <v>1265</v>
      </c>
    </row>
    <row r="193" spans="1:4" x14ac:dyDescent="0.2">
      <c r="A193" s="9">
        <v>2022</v>
      </c>
      <c r="B193" s="5" t="s">
        <v>3</v>
      </c>
      <c r="C193" s="5" t="s">
        <v>22</v>
      </c>
      <c r="D193" s="107">
        <v>969</v>
      </c>
    </row>
    <row r="194" spans="1:4" x14ac:dyDescent="0.2">
      <c r="A194" s="9">
        <v>2022</v>
      </c>
      <c r="B194" s="5" t="s">
        <v>4</v>
      </c>
      <c r="C194" s="5" t="s">
        <v>22</v>
      </c>
      <c r="D194" s="107">
        <v>1034</v>
      </c>
    </row>
    <row r="195" spans="1:4" x14ac:dyDescent="0.2">
      <c r="A195" s="9">
        <v>2022</v>
      </c>
      <c r="B195" s="5" t="s">
        <v>5</v>
      </c>
      <c r="C195" s="5" t="s">
        <v>22</v>
      </c>
      <c r="D195" s="107">
        <v>975</v>
      </c>
    </row>
    <row r="196" spans="1:4" x14ac:dyDescent="0.2">
      <c r="A196" s="9">
        <v>2022</v>
      </c>
      <c r="B196" s="5" t="s">
        <v>6</v>
      </c>
      <c r="C196" s="5" t="s">
        <v>22</v>
      </c>
      <c r="D196" s="107">
        <v>877</v>
      </c>
    </row>
    <row r="197" spans="1:4" x14ac:dyDescent="0.2">
      <c r="A197" s="9">
        <v>2022</v>
      </c>
      <c r="B197" s="5" t="s">
        <v>7</v>
      </c>
      <c r="C197" s="5" t="s">
        <v>22</v>
      </c>
      <c r="D197" s="107">
        <v>808</v>
      </c>
    </row>
    <row r="198" spans="1:4" x14ac:dyDescent="0.2">
      <c r="A198" s="9">
        <v>2022</v>
      </c>
      <c r="B198" s="5" t="s">
        <v>8</v>
      </c>
      <c r="C198" s="5" t="s">
        <v>22</v>
      </c>
      <c r="D198" s="107">
        <v>1084</v>
      </c>
    </row>
    <row r="199" spans="1:4" x14ac:dyDescent="0.2">
      <c r="A199" s="9">
        <v>2022</v>
      </c>
      <c r="B199" s="5" t="s">
        <v>9</v>
      </c>
      <c r="C199" s="5" t="s">
        <v>22</v>
      </c>
      <c r="D199" s="107">
        <v>1083</v>
      </c>
    </row>
    <row r="200" spans="1:4" x14ac:dyDescent="0.2">
      <c r="A200" s="9">
        <v>2022</v>
      </c>
      <c r="B200" s="5" t="s">
        <v>10</v>
      </c>
      <c r="C200" s="5" t="s">
        <v>22</v>
      </c>
      <c r="D200" s="107">
        <v>1251</v>
      </c>
    </row>
    <row r="201" spans="1:4" ht="13.5" thickBot="1" x14ac:dyDescent="0.25">
      <c r="A201" s="194">
        <v>2022</v>
      </c>
      <c r="B201" s="11" t="s">
        <v>11</v>
      </c>
      <c r="C201" s="11" t="s">
        <v>22</v>
      </c>
      <c r="D201" s="108">
        <v>954</v>
      </c>
    </row>
    <row r="202" spans="1:4" x14ac:dyDescent="0.2">
      <c r="A202" s="192">
        <v>2023</v>
      </c>
      <c r="B202" s="7" t="s">
        <v>0</v>
      </c>
      <c r="C202" s="7" t="s">
        <v>21</v>
      </c>
      <c r="D202" s="106">
        <v>3749</v>
      </c>
    </row>
    <row r="203" spans="1:4" x14ac:dyDescent="0.2">
      <c r="A203" s="9">
        <v>2023</v>
      </c>
      <c r="B203" s="5" t="s">
        <v>1</v>
      </c>
      <c r="C203" s="5" t="s">
        <v>21</v>
      </c>
      <c r="D203" s="107">
        <v>4244</v>
      </c>
    </row>
    <row r="204" spans="1:4" x14ac:dyDescent="0.2">
      <c r="A204" s="9">
        <v>2023</v>
      </c>
      <c r="B204" s="5" t="s">
        <v>2</v>
      </c>
      <c r="C204" s="5" t="s">
        <v>21</v>
      </c>
      <c r="D204" s="107">
        <v>5070</v>
      </c>
    </row>
    <row r="205" spans="1:4" x14ac:dyDescent="0.2">
      <c r="A205" s="9">
        <v>2023</v>
      </c>
      <c r="B205" s="5" t="s">
        <v>3</v>
      </c>
      <c r="C205" s="5" t="s">
        <v>21</v>
      </c>
      <c r="D205" s="107">
        <v>3561</v>
      </c>
    </row>
    <row r="206" spans="1:4" x14ac:dyDescent="0.2">
      <c r="A206" s="9">
        <v>2023</v>
      </c>
      <c r="B206" s="5" t="s">
        <v>4</v>
      </c>
      <c r="C206" s="5" t="s">
        <v>21</v>
      </c>
      <c r="D206" s="107">
        <v>4459</v>
      </c>
    </row>
    <row r="207" spans="1:4" x14ac:dyDescent="0.2">
      <c r="A207" s="9">
        <v>2023</v>
      </c>
      <c r="B207" s="5" t="s">
        <v>5</v>
      </c>
      <c r="C207" s="5" t="s">
        <v>21</v>
      </c>
      <c r="D207" s="107">
        <v>4301</v>
      </c>
    </row>
    <row r="208" spans="1:4" x14ac:dyDescent="0.2">
      <c r="A208" s="9">
        <v>2023</v>
      </c>
      <c r="B208" s="5" t="s">
        <v>6</v>
      </c>
      <c r="C208" s="5" t="s">
        <v>21</v>
      </c>
      <c r="D208" s="107">
        <v>3820</v>
      </c>
    </row>
    <row r="209" spans="1:4" x14ac:dyDescent="0.2">
      <c r="A209" s="9">
        <v>2023</v>
      </c>
      <c r="B209" s="5" t="s">
        <v>7</v>
      </c>
      <c r="C209" s="5" t="s">
        <v>21</v>
      </c>
      <c r="D209" s="107">
        <v>2895</v>
      </c>
    </row>
    <row r="210" spans="1:4" x14ac:dyDescent="0.2">
      <c r="A210" s="9">
        <v>2023</v>
      </c>
      <c r="B210" s="5" t="s">
        <v>8</v>
      </c>
      <c r="C210" s="5" t="s">
        <v>21</v>
      </c>
      <c r="D210" s="107">
        <v>3838</v>
      </c>
    </row>
    <row r="211" spans="1:4" x14ac:dyDescent="0.2">
      <c r="A211" s="9">
        <v>2023</v>
      </c>
      <c r="B211" s="5" t="s">
        <v>9</v>
      </c>
      <c r="C211" s="5" t="s">
        <v>21</v>
      </c>
      <c r="D211" s="107">
        <v>4522</v>
      </c>
    </row>
    <row r="212" spans="1:4" x14ac:dyDescent="0.2">
      <c r="A212" s="9">
        <v>2023</v>
      </c>
      <c r="B212" s="5" t="s">
        <v>10</v>
      </c>
      <c r="C212" s="5" t="s">
        <v>21</v>
      </c>
      <c r="D212" s="107">
        <v>4756</v>
      </c>
    </row>
    <row r="213" spans="1:4" ht="13.5" thickBot="1" x14ac:dyDescent="0.25">
      <c r="A213" s="194">
        <v>2023</v>
      </c>
      <c r="B213" s="11" t="s">
        <v>11</v>
      </c>
      <c r="C213" s="11" t="s">
        <v>21</v>
      </c>
      <c r="D213" s="108">
        <v>3558</v>
      </c>
    </row>
    <row r="214" spans="1:4" x14ac:dyDescent="0.2">
      <c r="A214" s="192">
        <v>2023</v>
      </c>
      <c r="B214" s="132" t="s">
        <v>0</v>
      </c>
      <c r="C214" s="132" t="s">
        <v>22</v>
      </c>
      <c r="D214" s="199">
        <v>1204</v>
      </c>
    </row>
    <row r="215" spans="1:4" x14ac:dyDescent="0.2">
      <c r="A215" s="9">
        <v>2023</v>
      </c>
      <c r="B215" s="5" t="s">
        <v>1</v>
      </c>
      <c r="C215" s="5" t="s">
        <v>22</v>
      </c>
      <c r="D215" s="107">
        <v>1252</v>
      </c>
    </row>
    <row r="216" spans="1:4" x14ac:dyDescent="0.2">
      <c r="A216" s="9">
        <v>2023</v>
      </c>
      <c r="B216" s="5" t="s">
        <v>2</v>
      </c>
      <c r="C216" s="5" t="s">
        <v>22</v>
      </c>
      <c r="D216" s="107">
        <v>1449</v>
      </c>
    </row>
    <row r="217" spans="1:4" x14ac:dyDescent="0.2">
      <c r="A217" s="9">
        <v>2023</v>
      </c>
      <c r="B217" s="5" t="s">
        <v>3</v>
      </c>
      <c r="C217" s="5" t="s">
        <v>22</v>
      </c>
      <c r="D217" s="107">
        <v>1126</v>
      </c>
    </row>
    <row r="218" spans="1:4" x14ac:dyDescent="0.2">
      <c r="A218" s="9">
        <v>2023</v>
      </c>
      <c r="B218" s="5" t="s">
        <v>4</v>
      </c>
      <c r="C218" s="5" t="s">
        <v>22</v>
      </c>
      <c r="D218" s="107">
        <v>1453</v>
      </c>
    </row>
    <row r="219" spans="1:4" x14ac:dyDescent="0.2">
      <c r="A219" s="9">
        <v>2023</v>
      </c>
      <c r="B219" s="5" t="s">
        <v>5</v>
      </c>
      <c r="C219" s="5" t="s">
        <v>22</v>
      </c>
      <c r="D219" s="107">
        <v>1293</v>
      </c>
    </row>
    <row r="220" spans="1:4" x14ac:dyDescent="0.2">
      <c r="A220" s="9">
        <v>2023</v>
      </c>
      <c r="B220" s="5" t="s">
        <v>6</v>
      </c>
      <c r="C220" s="5" t="s">
        <v>22</v>
      </c>
      <c r="D220" s="107">
        <v>1139</v>
      </c>
    </row>
    <row r="221" spans="1:4" x14ac:dyDescent="0.2">
      <c r="A221" s="9">
        <v>2023</v>
      </c>
      <c r="B221" s="5" t="s">
        <v>7</v>
      </c>
      <c r="C221" s="5" t="s">
        <v>22</v>
      </c>
      <c r="D221" s="107">
        <v>962</v>
      </c>
    </row>
    <row r="222" spans="1:4" x14ac:dyDescent="0.2">
      <c r="A222" s="9">
        <v>2023</v>
      </c>
      <c r="B222" s="5" t="s">
        <v>8</v>
      </c>
      <c r="C222" s="5" t="s">
        <v>22</v>
      </c>
      <c r="D222" s="107">
        <v>1224</v>
      </c>
    </row>
    <row r="223" spans="1:4" x14ac:dyDescent="0.2">
      <c r="A223" s="9">
        <v>2023</v>
      </c>
      <c r="B223" s="5" t="s">
        <v>9</v>
      </c>
      <c r="C223" s="5" t="s">
        <v>22</v>
      </c>
      <c r="D223" s="107">
        <v>1453</v>
      </c>
    </row>
    <row r="224" spans="1:4" x14ac:dyDescent="0.2">
      <c r="A224" s="9">
        <v>2023</v>
      </c>
      <c r="B224" s="5" t="s">
        <v>10</v>
      </c>
      <c r="C224" s="5" t="s">
        <v>22</v>
      </c>
      <c r="D224" s="107">
        <v>1462</v>
      </c>
    </row>
    <row r="225" spans="1:4" ht="13.5" thickBot="1" x14ac:dyDescent="0.25">
      <c r="A225" s="194">
        <v>2023</v>
      </c>
      <c r="B225" s="11" t="s">
        <v>11</v>
      </c>
      <c r="C225" s="11" t="s">
        <v>22</v>
      </c>
      <c r="D225" s="108">
        <v>1107</v>
      </c>
    </row>
    <row r="226" spans="1:4" x14ac:dyDescent="0.2">
      <c r="A226" s="192">
        <v>2024</v>
      </c>
      <c r="B226" s="7" t="s">
        <v>0</v>
      </c>
      <c r="C226" s="7" t="s">
        <v>21</v>
      </c>
      <c r="D226" s="107">
        <v>4239</v>
      </c>
    </row>
    <row r="227" spans="1:4" x14ac:dyDescent="0.2">
      <c r="A227" s="9">
        <v>2024</v>
      </c>
      <c r="B227" s="5" t="s">
        <v>1</v>
      </c>
      <c r="C227" s="5" t="s">
        <v>21</v>
      </c>
      <c r="D227" s="107">
        <v>4691</v>
      </c>
    </row>
    <row r="228" spans="1:4" x14ac:dyDescent="0.2">
      <c r="A228" s="9">
        <v>2024</v>
      </c>
      <c r="B228" s="5" t="s">
        <v>2</v>
      </c>
      <c r="C228" s="5" t="s">
        <v>21</v>
      </c>
      <c r="D228" s="107">
        <v>4597</v>
      </c>
    </row>
    <row r="229" spans="1:4" x14ac:dyDescent="0.2">
      <c r="A229" s="9">
        <v>2024</v>
      </c>
      <c r="B229" s="5" t="s">
        <v>3</v>
      </c>
      <c r="C229" s="5" t="s">
        <v>21</v>
      </c>
      <c r="D229" s="107">
        <v>4812</v>
      </c>
    </row>
    <row r="230" spans="1:4" x14ac:dyDescent="0.2">
      <c r="A230" s="9">
        <v>2024</v>
      </c>
      <c r="B230" s="5" t="s">
        <v>4</v>
      </c>
      <c r="C230" s="5" t="s">
        <v>21</v>
      </c>
      <c r="D230" s="107">
        <v>4569</v>
      </c>
    </row>
    <row r="231" spans="1:4" x14ac:dyDescent="0.2">
      <c r="A231" s="9">
        <v>2024</v>
      </c>
      <c r="B231" s="5" t="s">
        <v>5</v>
      </c>
      <c r="C231" s="5" t="s">
        <v>21</v>
      </c>
      <c r="D231" s="107">
        <v>4095</v>
      </c>
    </row>
    <row r="232" spans="1:4" x14ac:dyDescent="0.2">
      <c r="A232" s="9">
        <v>2024</v>
      </c>
      <c r="B232" s="5" t="s">
        <v>6</v>
      </c>
      <c r="C232" s="5" t="s">
        <v>21</v>
      </c>
      <c r="D232" s="107">
        <v>4336</v>
      </c>
    </row>
    <row r="233" spans="1:4" x14ac:dyDescent="0.2">
      <c r="A233" s="9">
        <v>2024</v>
      </c>
      <c r="B233" s="5" t="s">
        <v>7</v>
      </c>
      <c r="C233" s="5" t="s">
        <v>21</v>
      </c>
      <c r="D233" s="107">
        <v>2877</v>
      </c>
    </row>
    <row r="234" spans="1:4" x14ac:dyDescent="0.2">
      <c r="A234" s="9">
        <v>2024</v>
      </c>
      <c r="B234" s="5" t="s">
        <v>8</v>
      </c>
      <c r="C234" s="5" t="s">
        <v>21</v>
      </c>
      <c r="D234" s="107">
        <v>4005</v>
      </c>
    </row>
    <row r="235" spans="1:4" x14ac:dyDescent="0.2">
      <c r="A235" s="9">
        <v>2024</v>
      </c>
      <c r="B235" s="5" t="s">
        <v>9</v>
      </c>
      <c r="C235" s="5" t="s">
        <v>21</v>
      </c>
      <c r="D235" s="107">
        <v>4838</v>
      </c>
    </row>
    <row r="236" spans="1:4" x14ac:dyDescent="0.2">
      <c r="A236" s="9">
        <v>2024</v>
      </c>
      <c r="B236" s="5" t="s">
        <v>10</v>
      </c>
      <c r="C236" s="5" t="s">
        <v>21</v>
      </c>
      <c r="D236" s="107">
        <v>4427</v>
      </c>
    </row>
    <row r="237" spans="1:4" ht="13.5" thickBot="1" x14ac:dyDescent="0.25">
      <c r="A237" s="194">
        <v>2024</v>
      </c>
      <c r="B237" s="11" t="s">
        <v>11</v>
      </c>
      <c r="C237" s="11" t="s">
        <v>21</v>
      </c>
      <c r="D237" s="108">
        <v>3777</v>
      </c>
    </row>
    <row r="238" spans="1:4" x14ac:dyDescent="0.2">
      <c r="A238" s="192">
        <v>2024</v>
      </c>
      <c r="B238" s="132" t="s">
        <v>0</v>
      </c>
      <c r="C238" s="132" t="s">
        <v>22</v>
      </c>
      <c r="D238" s="199">
        <v>1361</v>
      </c>
    </row>
    <row r="239" spans="1:4" x14ac:dyDescent="0.2">
      <c r="A239" s="9">
        <v>2024</v>
      </c>
      <c r="B239" s="5" t="s">
        <v>1</v>
      </c>
      <c r="C239" s="5" t="s">
        <v>22</v>
      </c>
      <c r="D239" s="107">
        <v>1484</v>
      </c>
    </row>
    <row r="240" spans="1:4" x14ac:dyDescent="0.2">
      <c r="A240" s="9">
        <v>2024</v>
      </c>
      <c r="B240" s="5" t="s">
        <v>2</v>
      </c>
      <c r="C240" s="5" t="s">
        <v>22</v>
      </c>
      <c r="D240" s="107">
        <v>1438</v>
      </c>
    </row>
    <row r="241" spans="1:12" x14ac:dyDescent="0.2">
      <c r="A241" s="9">
        <v>2024</v>
      </c>
      <c r="B241" s="5" t="s">
        <v>3</v>
      </c>
      <c r="C241" s="5" t="s">
        <v>22</v>
      </c>
      <c r="D241" s="107">
        <v>1296</v>
      </c>
    </row>
    <row r="242" spans="1:12" x14ac:dyDescent="0.2">
      <c r="A242" s="9">
        <v>2024</v>
      </c>
      <c r="B242" s="5" t="s">
        <v>4</v>
      </c>
      <c r="C242" s="5" t="s">
        <v>22</v>
      </c>
      <c r="D242" s="107">
        <v>1383</v>
      </c>
    </row>
    <row r="243" spans="1:12" x14ac:dyDescent="0.2">
      <c r="A243" s="9">
        <v>2024</v>
      </c>
      <c r="B243" s="5" t="s">
        <v>5</v>
      </c>
      <c r="C243" s="5" t="s">
        <v>22</v>
      </c>
      <c r="D243" s="107">
        <v>1208</v>
      </c>
    </row>
    <row r="244" spans="1:12" ht="16.5" customHeight="1" x14ac:dyDescent="0.2">
      <c r="A244" s="9">
        <v>2024</v>
      </c>
      <c r="B244" s="5" t="s">
        <v>6</v>
      </c>
      <c r="C244" s="5" t="s">
        <v>22</v>
      </c>
      <c r="D244" s="107">
        <v>1213</v>
      </c>
      <c r="F244" s="486" t="s">
        <v>153</v>
      </c>
      <c r="G244" s="487" t="s">
        <v>147</v>
      </c>
      <c r="H244" s="488"/>
      <c r="I244" s="489" t="s">
        <v>155</v>
      </c>
      <c r="J244" s="490" t="s">
        <v>156</v>
      </c>
      <c r="K244" s="490" t="s">
        <v>157</v>
      </c>
      <c r="L244" s="491" t="s">
        <v>158</v>
      </c>
    </row>
    <row r="245" spans="1:12" ht="15" x14ac:dyDescent="0.2">
      <c r="A245" s="9">
        <v>2024</v>
      </c>
      <c r="B245" s="5" t="s">
        <v>7</v>
      </c>
      <c r="C245" s="5" t="s">
        <v>22</v>
      </c>
      <c r="D245" s="107">
        <v>895</v>
      </c>
      <c r="F245" s="484">
        <v>2024</v>
      </c>
      <c r="G245" s="472" t="s">
        <v>136</v>
      </c>
      <c r="H245" s="473" t="s">
        <v>131</v>
      </c>
      <c r="I245" s="485">
        <v>712</v>
      </c>
    </row>
    <row r="246" spans="1:12" ht="15" x14ac:dyDescent="0.2">
      <c r="A246" s="9">
        <v>2024</v>
      </c>
      <c r="B246" s="5" t="s">
        <v>8</v>
      </c>
      <c r="C246" s="5" t="s">
        <v>22</v>
      </c>
      <c r="D246" s="107">
        <v>1207</v>
      </c>
      <c r="F246" s="484">
        <v>2024</v>
      </c>
      <c r="G246" s="513" t="s">
        <v>163</v>
      </c>
      <c r="H246" s="476" t="s">
        <v>134</v>
      </c>
      <c r="I246" s="483">
        <v>3515</v>
      </c>
    </row>
    <row r="247" spans="1:12" ht="15" x14ac:dyDescent="0.2">
      <c r="A247" s="9">
        <v>2024</v>
      </c>
      <c r="B247" s="5" t="s">
        <v>9</v>
      </c>
      <c r="C247" s="5" t="s">
        <v>22</v>
      </c>
      <c r="D247" s="107">
        <v>1492</v>
      </c>
      <c r="F247" s="484">
        <v>2024</v>
      </c>
      <c r="G247" s="511">
        <v>170</v>
      </c>
      <c r="H247" s="476" t="s">
        <v>132</v>
      </c>
      <c r="I247" s="483">
        <v>22198</v>
      </c>
    </row>
    <row r="248" spans="1:12" ht="15" x14ac:dyDescent="0.2">
      <c r="A248" s="9">
        <v>2024</v>
      </c>
      <c r="B248" s="5" t="s">
        <v>10</v>
      </c>
      <c r="C248" s="5" t="s">
        <v>22</v>
      </c>
      <c r="D248" s="107">
        <v>1409</v>
      </c>
      <c r="F248" s="484">
        <v>2024</v>
      </c>
      <c r="G248" s="512">
        <v>180</v>
      </c>
      <c r="H248" s="479" t="s">
        <v>133</v>
      </c>
      <c r="I248" s="480">
        <v>0</v>
      </c>
    </row>
    <row r="249" spans="1:12" ht="13.5" thickBot="1" x14ac:dyDescent="0.25">
      <c r="A249" s="21">
        <v>2024</v>
      </c>
      <c r="B249" s="22" t="s">
        <v>11</v>
      </c>
      <c r="C249" s="22" t="s">
        <v>22</v>
      </c>
      <c r="D249" s="635">
        <v>1063</v>
      </c>
      <c r="I249" s="492">
        <f>SUM(I245:I248)</f>
        <v>26425</v>
      </c>
    </row>
    <row r="250" spans="1:12" x14ac:dyDescent="0.2">
      <c r="A250" s="100">
        <v>2025</v>
      </c>
      <c r="B250" s="7" t="s">
        <v>0</v>
      </c>
      <c r="C250" s="7" t="s">
        <v>21</v>
      </c>
      <c r="D250" s="106">
        <v>4287</v>
      </c>
    </row>
    <row r="251" spans="1:12" x14ac:dyDescent="0.2">
      <c r="A251" s="126">
        <v>2025</v>
      </c>
      <c r="B251" s="5" t="s">
        <v>1</v>
      </c>
      <c r="C251" s="5" t="s">
        <v>21</v>
      </c>
      <c r="D251" s="107">
        <v>4599</v>
      </c>
    </row>
    <row r="252" spans="1:12" x14ac:dyDescent="0.2">
      <c r="A252" s="126">
        <v>2025</v>
      </c>
      <c r="B252" s="5" t="s">
        <v>2</v>
      </c>
      <c r="C252" s="5" t="s">
        <v>21</v>
      </c>
      <c r="D252" s="107">
        <v>5167</v>
      </c>
    </row>
    <row r="253" spans="1:12" x14ac:dyDescent="0.2">
      <c r="A253" s="126">
        <v>2025</v>
      </c>
      <c r="B253" s="5" t="s">
        <v>3</v>
      </c>
      <c r="C253" s="5" t="s">
        <v>21</v>
      </c>
      <c r="D253" s="107"/>
    </row>
    <row r="254" spans="1:12" x14ac:dyDescent="0.2">
      <c r="A254" s="126">
        <v>2025</v>
      </c>
      <c r="B254" s="5" t="s">
        <v>4</v>
      </c>
      <c r="C254" s="5" t="s">
        <v>21</v>
      </c>
      <c r="D254" s="107"/>
    </row>
    <row r="255" spans="1:12" x14ac:dyDescent="0.2">
      <c r="A255" s="126">
        <v>2025</v>
      </c>
      <c r="B255" s="5" t="s">
        <v>5</v>
      </c>
      <c r="C255" s="5" t="s">
        <v>21</v>
      </c>
      <c r="D255" s="107"/>
    </row>
    <row r="256" spans="1:12" ht="15.75" customHeight="1" x14ac:dyDescent="0.2">
      <c r="A256" s="126">
        <v>2025</v>
      </c>
      <c r="B256" s="5" t="s">
        <v>6</v>
      </c>
      <c r="C256" s="5" t="s">
        <v>21</v>
      </c>
      <c r="D256" s="107"/>
      <c r="F256" s="486" t="s">
        <v>154</v>
      </c>
      <c r="G256" s="487" t="s">
        <v>147</v>
      </c>
      <c r="H256" s="471"/>
      <c r="I256" s="489" t="s">
        <v>155</v>
      </c>
      <c r="J256" s="490" t="s">
        <v>156</v>
      </c>
      <c r="K256" s="490" t="s">
        <v>157</v>
      </c>
      <c r="L256" s="491" t="s">
        <v>158</v>
      </c>
    </row>
    <row r="257" spans="1:12" ht="15" x14ac:dyDescent="0.2">
      <c r="A257" s="126">
        <v>2025</v>
      </c>
      <c r="B257" s="5" t="s">
        <v>7</v>
      </c>
      <c r="C257" s="5" t="s">
        <v>21</v>
      </c>
      <c r="D257" s="107"/>
      <c r="F257" s="484">
        <v>2024</v>
      </c>
      <c r="G257" s="472" t="s">
        <v>136</v>
      </c>
      <c r="H257" s="473" t="s">
        <v>131</v>
      </c>
      <c r="I257" s="474">
        <v>310</v>
      </c>
    </row>
    <row r="258" spans="1:12" ht="15" x14ac:dyDescent="0.2">
      <c r="A258" s="126">
        <v>2025</v>
      </c>
      <c r="B258" s="5" t="s">
        <v>8</v>
      </c>
      <c r="C258" s="5" t="s">
        <v>21</v>
      </c>
      <c r="D258" s="107"/>
      <c r="F258" s="484">
        <v>2024</v>
      </c>
      <c r="G258" s="513" t="s">
        <v>163</v>
      </c>
      <c r="H258" s="476" t="s">
        <v>134</v>
      </c>
      <c r="I258" s="483">
        <v>990</v>
      </c>
    </row>
    <row r="259" spans="1:12" ht="15" x14ac:dyDescent="0.2">
      <c r="A259" s="126">
        <v>2025</v>
      </c>
      <c r="B259" s="5" t="s">
        <v>9</v>
      </c>
      <c r="C259" s="5" t="s">
        <v>21</v>
      </c>
      <c r="D259" s="107"/>
      <c r="F259" s="484">
        <v>2024</v>
      </c>
      <c r="G259" s="511">
        <v>170</v>
      </c>
      <c r="H259" s="476" t="s">
        <v>132</v>
      </c>
      <c r="I259" s="483">
        <v>7357</v>
      </c>
    </row>
    <row r="260" spans="1:12" ht="15" x14ac:dyDescent="0.2">
      <c r="A260" s="126">
        <v>2025</v>
      </c>
      <c r="B260" s="5" t="s">
        <v>10</v>
      </c>
      <c r="C260" s="5" t="s">
        <v>21</v>
      </c>
      <c r="D260" s="107"/>
      <c r="F260" s="484">
        <v>2024</v>
      </c>
      <c r="G260" s="512">
        <v>180</v>
      </c>
      <c r="H260" s="479" t="s">
        <v>133</v>
      </c>
      <c r="I260" s="480">
        <v>0</v>
      </c>
    </row>
    <row r="261" spans="1:12" ht="13.5" thickBot="1" x14ac:dyDescent="0.25">
      <c r="A261" s="128">
        <v>2025</v>
      </c>
      <c r="B261" s="11" t="s">
        <v>11</v>
      </c>
      <c r="C261" s="11" t="s">
        <v>21</v>
      </c>
      <c r="D261" s="108"/>
      <c r="I261" s="492">
        <f>SUM(I257:I260)</f>
        <v>8657</v>
      </c>
    </row>
    <row r="262" spans="1:12" x14ac:dyDescent="0.2">
      <c r="A262" s="634">
        <v>2025</v>
      </c>
      <c r="B262" s="132" t="s">
        <v>0</v>
      </c>
      <c r="C262" s="132" t="s">
        <v>22</v>
      </c>
      <c r="D262" s="199">
        <v>1287</v>
      </c>
    </row>
    <row r="263" spans="1:12" ht="16.5" customHeight="1" x14ac:dyDescent="0.2">
      <c r="A263" s="126">
        <v>2025</v>
      </c>
      <c r="B263" s="5" t="s">
        <v>1</v>
      </c>
      <c r="C263" s="5" t="s">
        <v>22</v>
      </c>
      <c r="D263" s="107">
        <v>1405</v>
      </c>
      <c r="F263" s="486" t="s">
        <v>165</v>
      </c>
      <c r="G263" s="487" t="s">
        <v>147</v>
      </c>
      <c r="H263" s="471"/>
      <c r="I263" s="514" t="s">
        <v>155</v>
      </c>
      <c r="J263" s="490" t="s">
        <v>156</v>
      </c>
      <c r="K263" s="490" t="s">
        <v>157</v>
      </c>
      <c r="L263" s="491" t="s">
        <v>158</v>
      </c>
    </row>
    <row r="264" spans="1:12" ht="15" x14ac:dyDescent="0.2">
      <c r="A264" s="126">
        <v>2025</v>
      </c>
      <c r="B264" s="5" t="s">
        <v>2</v>
      </c>
      <c r="C264" s="5" t="s">
        <v>22</v>
      </c>
      <c r="D264" s="107">
        <v>1534</v>
      </c>
      <c r="F264" s="484">
        <v>2024</v>
      </c>
      <c r="G264" s="515" t="s">
        <v>163</v>
      </c>
      <c r="H264" s="473" t="s">
        <v>134</v>
      </c>
      <c r="I264" s="516">
        <v>58</v>
      </c>
    </row>
    <row r="265" spans="1:12" ht="15" x14ac:dyDescent="0.2">
      <c r="A265" s="126">
        <v>2025</v>
      </c>
      <c r="B265" s="5" t="s">
        <v>3</v>
      </c>
      <c r="C265" s="5" t="s">
        <v>22</v>
      </c>
      <c r="D265" s="107"/>
      <c r="F265" s="484">
        <v>2024</v>
      </c>
      <c r="G265" s="512">
        <v>170</v>
      </c>
      <c r="H265" s="479" t="s">
        <v>132</v>
      </c>
      <c r="I265" s="517">
        <v>1597</v>
      </c>
    </row>
    <row r="266" spans="1:12" x14ac:dyDescent="0.2">
      <c r="A266" s="126">
        <v>2025</v>
      </c>
      <c r="B266" s="5" t="s">
        <v>4</v>
      </c>
      <c r="C266" s="5" t="s">
        <v>22</v>
      </c>
      <c r="D266" s="107"/>
      <c r="I266" s="492">
        <f>SUM(I264:I265)</f>
        <v>1655</v>
      </c>
    </row>
    <row r="267" spans="1:12" x14ac:dyDescent="0.2">
      <c r="A267" s="126">
        <v>2025</v>
      </c>
      <c r="B267" s="5" t="s">
        <v>5</v>
      </c>
      <c r="C267" s="5" t="s">
        <v>22</v>
      </c>
      <c r="D267" s="107"/>
    </row>
    <row r="268" spans="1:12" x14ac:dyDescent="0.2">
      <c r="A268" s="126">
        <v>2025</v>
      </c>
      <c r="B268" s="5" t="s">
        <v>6</v>
      </c>
      <c r="C268" s="5" t="s">
        <v>22</v>
      </c>
      <c r="D268" s="107"/>
    </row>
    <row r="269" spans="1:12" x14ac:dyDescent="0.2">
      <c r="A269" s="126">
        <v>2025</v>
      </c>
      <c r="B269" s="5" t="s">
        <v>7</v>
      </c>
      <c r="C269" s="5" t="s">
        <v>22</v>
      </c>
      <c r="D269" s="107"/>
    </row>
    <row r="270" spans="1:12" x14ac:dyDescent="0.2">
      <c r="A270" s="126">
        <v>2025</v>
      </c>
      <c r="B270" s="5" t="s">
        <v>8</v>
      </c>
      <c r="C270" s="5" t="s">
        <v>22</v>
      </c>
      <c r="D270" s="107"/>
    </row>
    <row r="271" spans="1:12" x14ac:dyDescent="0.2">
      <c r="A271" s="126">
        <v>2025</v>
      </c>
      <c r="B271" s="5" t="s">
        <v>9</v>
      </c>
      <c r="C271" s="5" t="s">
        <v>22</v>
      </c>
      <c r="D271" s="107"/>
    </row>
    <row r="272" spans="1:12" x14ac:dyDescent="0.2">
      <c r="A272" s="126">
        <v>2025</v>
      </c>
      <c r="B272" s="5" t="s">
        <v>10</v>
      </c>
      <c r="C272" s="5" t="s">
        <v>22</v>
      </c>
      <c r="D272" s="107"/>
    </row>
    <row r="273" spans="1:4" ht="13.5" thickBot="1" x14ac:dyDescent="0.25">
      <c r="A273" s="128">
        <v>2025</v>
      </c>
      <c r="B273" s="11" t="s">
        <v>11</v>
      </c>
      <c r="C273" s="11" t="s">
        <v>22</v>
      </c>
      <c r="D273" s="107"/>
    </row>
    <row r="274" spans="1:4" x14ac:dyDescent="0.2">
      <c r="A274" s="100">
        <v>2025</v>
      </c>
      <c r="B274" s="7" t="s">
        <v>0</v>
      </c>
      <c r="C274" s="7" t="s">
        <v>23</v>
      </c>
      <c r="D274" s="103">
        <v>133</v>
      </c>
    </row>
    <row r="275" spans="1:4" x14ac:dyDescent="0.2">
      <c r="A275" s="126">
        <v>2025</v>
      </c>
      <c r="B275" s="5" t="s">
        <v>1</v>
      </c>
      <c r="C275" s="5" t="s">
        <v>23</v>
      </c>
      <c r="D275" s="104">
        <v>125</v>
      </c>
    </row>
    <row r="276" spans="1:4" x14ac:dyDescent="0.2">
      <c r="A276" s="634">
        <v>2025</v>
      </c>
      <c r="B276" s="5" t="s">
        <v>2</v>
      </c>
      <c r="C276" s="5" t="s">
        <v>23</v>
      </c>
      <c r="D276" s="104">
        <v>156</v>
      </c>
    </row>
    <row r="277" spans="1:4" x14ac:dyDescent="0.2">
      <c r="A277" s="126">
        <v>2025</v>
      </c>
      <c r="B277" s="5" t="s">
        <v>3</v>
      </c>
      <c r="C277" s="5" t="s">
        <v>23</v>
      </c>
      <c r="D277" s="104"/>
    </row>
    <row r="278" spans="1:4" x14ac:dyDescent="0.2">
      <c r="A278" s="634">
        <v>2025</v>
      </c>
      <c r="B278" s="5" t="s">
        <v>4</v>
      </c>
      <c r="C278" s="5" t="s">
        <v>23</v>
      </c>
      <c r="D278" s="104"/>
    </row>
    <row r="279" spans="1:4" x14ac:dyDescent="0.2">
      <c r="A279" s="126">
        <v>2025</v>
      </c>
      <c r="B279" s="5" t="s">
        <v>5</v>
      </c>
      <c r="C279" s="5" t="s">
        <v>23</v>
      </c>
      <c r="D279" s="104"/>
    </row>
    <row r="280" spans="1:4" x14ac:dyDescent="0.2">
      <c r="A280" s="634">
        <v>2025</v>
      </c>
      <c r="B280" s="5" t="s">
        <v>6</v>
      </c>
      <c r="C280" s="5" t="s">
        <v>23</v>
      </c>
      <c r="D280" s="104"/>
    </row>
    <row r="281" spans="1:4" x14ac:dyDescent="0.2">
      <c r="A281" s="126">
        <v>2025</v>
      </c>
      <c r="B281" s="5" t="s">
        <v>7</v>
      </c>
      <c r="C281" s="5" t="s">
        <v>23</v>
      </c>
      <c r="D281" s="104"/>
    </row>
    <row r="282" spans="1:4" x14ac:dyDescent="0.2">
      <c r="A282" s="634">
        <v>2025</v>
      </c>
      <c r="B282" s="5" t="s">
        <v>8</v>
      </c>
      <c r="C282" s="5" t="s">
        <v>23</v>
      </c>
      <c r="D282" s="104"/>
    </row>
    <row r="283" spans="1:4" x14ac:dyDescent="0.2">
      <c r="A283" s="126">
        <v>2025</v>
      </c>
      <c r="B283" s="5" t="s">
        <v>9</v>
      </c>
      <c r="C283" s="5" t="s">
        <v>23</v>
      </c>
      <c r="D283" s="104"/>
    </row>
    <row r="284" spans="1:4" x14ac:dyDescent="0.2">
      <c r="A284" s="634">
        <v>2025</v>
      </c>
      <c r="B284" s="5" t="s">
        <v>10</v>
      </c>
      <c r="C284" s="5" t="s">
        <v>23</v>
      </c>
      <c r="D284" s="104"/>
    </row>
    <row r="285" spans="1:4" ht="13.5" thickBot="1" x14ac:dyDescent="0.25">
      <c r="A285" s="128">
        <v>2025</v>
      </c>
      <c r="B285" s="11" t="s">
        <v>11</v>
      </c>
      <c r="C285" s="11" t="s">
        <v>23</v>
      </c>
      <c r="D285" s="105"/>
    </row>
    <row r="286" spans="1:4" x14ac:dyDescent="0.2">
      <c r="A286" s="100">
        <v>2025</v>
      </c>
      <c r="B286" s="7" t="s">
        <v>0</v>
      </c>
      <c r="C286" s="7" t="s">
        <v>24</v>
      </c>
      <c r="D286" s="103">
        <v>1221</v>
      </c>
    </row>
    <row r="287" spans="1:4" x14ac:dyDescent="0.2">
      <c r="A287" s="126">
        <v>2025</v>
      </c>
      <c r="B287" s="5" t="s">
        <v>1</v>
      </c>
      <c r="C287" s="5" t="s">
        <v>24</v>
      </c>
      <c r="D287" s="104">
        <v>825</v>
      </c>
    </row>
    <row r="288" spans="1:4" x14ac:dyDescent="0.2">
      <c r="A288" s="634">
        <v>2025</v>
      </c>
      <c r="B288" s="5" t="s">
        <v>2</v>
      </c>
      <c r="C288" s="5" t="s">
        <v>24</v>
      </c>
      <c r="D288" s="104">
        <v>1734</v>
      </c>
    </row>
    <row r="289" spans="1:4" x14ac:dyDescent="0.2">
      <c r="A289" s="126">
        <v>2025</v>
      </c>
      <c r="B289" s="5" t="s">
        <v>3</v>
      </c>
      <c r="C289" s="5" t="s">
        <v>24</v>
      </c>
      <c r="D289" s="104"/>
    </row>
    <row r="290" spans="1:4" x14ac:dyDescent="0.2">
      <c r="A290" s="634">
        <v>2025</v>
      </c>
      <c r="B290" s="5" t="s">
        <v>4</v>
      </c>
      <c r="C290" s="5" t="s">
        <v>24</v>
      </c>
      <c r="D290" s="104"/>
    </row>
    <row r="291" spans="1:4" x14ac:dyDescent="0.2">
      <c r="A291" s="126">
        <v>2025</v>
      </c>
      <c r="B291" s="5" t="s">
        <v>5</v>
      </c>
      <c r="C291" s="5" t="s">
        <v>24</v>
      </c>
      <c r="D291" s="104"/>
    </row>
    <row r="292" spans="1:4" x14ac:dyDescent="0.2">
      <c r="A292" s="634">
        <v>2025</v>
      </c>
      <c r="B292" s="5" t="s">
        <v>6</v>
      </c>
      <c r="C292" s="5" t="s">
        <v>24</v>
      </c>
      <c r="D292" s="104"/>
    </row>
    <row r="293" spans="1:4" x14ac:dyDescent="0.2">
      <c r="A293" s="126">
        <v>2025</v>
      </c>
      <c r="B293" s="5" t="s">
        <v>7</v>
      </c>
      <c r="C293" s="5" t="s">
        <v>24</v>
      </c>
      <c r="D293" s="104"/>
    </row>
    <row r="294" spans="1:4" x14ac:dyDescent="0.2">
      <c r="A294" s="634">
        <v>2025</v>
      </c>
      <c r="B294" s="5" t="s">
        <v>8</v>
      </c>
      <c r="C294" s="5" t="s">
        <v>24</v>
      </c>
      <c r="D294" s="104"/>
    </row>
    <row r="295" spans="1:4" x14ac:dyDescent="0.2">
      <c r="A295" s="126">
        <v>2025</v>
      </c>
      <c r="B295" s="5" t="s">
        <v>9</v>
      </c>
      <c r="C295" s="5" t="s">
        <v>24</v>
      </c>
      <c r="D295" s="104"/>
    </row>
    <row r="296" spans="1:4" x14ac:dyDescent="0.2">
      <c r="A296" s="634">
        <v>2025</v>
      </c>
      <c r="B296" s="5" t="s">
        <v>10</v>
      </c>
      <c r="C296" s="5" t="s">
        <v>24</v>
      </c>
      <c r="D296" s="104"/>
    </row>
    <row r="297" spans="1:4" ht="13.5" thickBot="1" x14ac:dyDescent="0.25">
      <c r="A297" s="128">
        <v>2025</v>
      </c>
      <c r="B297" s="11" t="s">
        <v>11</v>
      </c>
      <c r="C297" s="11" t="s">
        <v>24</v>
      </c>
      <c r="D297" s="105"/>
    </row>
    <row r="298" spans="1:4" x14ac:dyDescent="0.2">
      <c r="A298" s="192">
        <v>2022</v>
      </c>
      <c r="B298" s="7" t="s">
        <v>0</v>
      </c>
      <c r="C298" s="7" t="s">
        <v>23</v>
      </c>
      <c r="D298" s="106">
        <v>74</v>
      </c>
    </row>
    <row r="299" spans="1:4" x14ac:dyDescent="0.2">
      <c r="A299" s="9">
        <v>2022</v>
      </c>
      <c r="B299" s="5" t="s">
        <v>1</v>
      </c>
      <c r="C299" s="5" t="s">
        <v>23</v>
      </c>
      <c r="D299" s="107">
        <v>100</v>
      </c>
    </row>
    <row r="300" spans="1:4" x14ac:dyDescent="0.2">
      <c r="A300" s="9">
        <v>2022</v>
      </c>
      <c r="B300" s="5" t="s">
        <v>2</v>
      </c>
      <c r="C300" s="5" t="s">
        <v>23</v>
      </c>
      <c r="D300" s="107">
        <v>110</v>
      </c>
    </row>
    <row r="301" spans="1:4" x14ac:dyDescent="0.2">
      <c r="A301" s="9">
        <v>2022</v>
      </c>
      <c r="B301" s="5" t="s">
        <v>3</v>
      </c>
      <c r="C301" s="5" t="s">
        <v>23</v>
      </c>
      <c r="D301" s="107">
        <v>69</v>
      </c>
    </row>
    <row r="302" spans="1:4" x14ac:dyDescent="0.2">
      <c r="A302" s="9">
        <v>2022</v>
      </c>
      <c r="B302" s="5" t="s">
        <v>4</v>
      </c>
      <c r="C302" s="5" t="s">
        <v>23</v>
      </c>
      <c r="D302" s="107">
        <v>101</v>
      </c>
    </row>
    <row r="303" spans="1:4" x14ac:dyDescent="0.2">
      <c r="A303" s="9">
        <v>2022</v>
      </c>
      <c r="B303" s="5" t="s">
        <v>5</v>
      </c>
      <c r="C303" s="5" t="s">
        <v>23</v>
      </c>
      <c r="D303" s="107">
        <v>92</v>
      </c>
    </row>
    <row r="304" spans="1:4" x14ac:dyDescent="0.2">
      <c r="A304" s="9">
        <v>2022</v>
      </c>
      <c r="B304" s="5" t="s">
        <v>6</v>
      </c>
      <c r="C304" s="5" t="s">
        <v>23</v>
      </c>
      <c r="D304" s="107">
        <v>96</v>
      </c>
    </row>
    <row r="305" spans="1:4" x14ac:dyDescent="0.2">
      <c r="A305" s="9">
        <v>2022</v>
      </c>
      <c r="B305" s="5" t="s">
        <v>7</v>
      </c>
      <c r="C305" s="5" t="s">
        <v>23</v>
      </c>
      <c r="D305" s="107">
        <v>57</v>
      </c>
    </row>
    <row r="306" spans="1:4" x14ac:dyDescent="0.2">
      <c r="A306" s="9">
        <v>2022</v>
      </c>
      <c r="B306" s="5" t="s">
        <v>8</v>
      </c>
      <c r="C306" s="5" t="s">
        <v>23</v>
      </c>
      <c r="D306" s="107">
        <v>134</v>
      </c>
    </row>
    <row r="307" spans="1:4" x14ac:dyDescent="0.2">
      <c r="A307" s="9">
        <v>2022</v>
      </c>
      <c r="B307" s="5" t="s">
        <v>9</v>
      </c>
      <c r="C307" s="5" t="s">
        <v>23</v>
      </c>
      <c r="D307" s="107">
        <v>113</v>
      </c>
    </row>
    <row r="308" spans="1:4" x14ac:dyDescent="0.2">
      <c r="A308" s="9">
        <v>2022</v>
      </c>
      <c r="B308" s="5" t="s">
        <v>10</v>
      </c>
      <c r="C308" s="5" t="s">
        <v>23</v>
      </c>
      <c r="D308" s="107">
        <v>128</v>
      </c>
    </row>
    <row r="309" spans="1:4" ht="13.5" thickBot="1" x14ac:dyDescent="0.25">
      <c r="A309" s="194">
        <v>2022</v>
      </c>
      <c r="B309" s="11" t="s">
        <v>11</v>
      </c>
      <c r="C309" s="11" t="s">
        <v>23</v>
      </c>
      <c r="D309" s="108">
        <v>120</v>
      </c>
    </row>
    <row r="310" spans="1:4" x14ac:dyDescent="0.2">
      <c r="A310" s="192">
        <v>2022</v>
      </c>
      <c r="B310" s="132" t="s">
        <v>0</v>
      </c>
      <c r="C310" s="132" t="s">
        <v>24</v>
      </c>
      <c r="D310" s="199">
        <v>515</v>
      </c>
    </row>
    <row r="311" spans="1:4" x14ac:dyDescent="0.2">
      <c r="A311" s="9">
        <v>2022</v>
      </c>
      <c r="B311" s="5" t="s">
        <v>1</v>
      </c>
      <c r="C311" s="5" t="s">
        <v>24</v>
      </c>
      <c r="D311" s="107">
        <v>1139</v>
      </c>
    </row>
    <row r="312" spans="1:4" x14ac:dyDescent="0.2">
      <c r="A312" s="9">
        <v>2022</v>
      </c>
      <c r="B312" s="5" t="s">
        <v>2</v>
      </c>
      <c r="C312" s="5" t="s">
        <v>24</v>
      </c>
      <c r="D312" s="107">
        <v>1171</v>
      </c>
    </row>
    <row r="313" spans="1:4" x14ac:dyDescent="0.2">
      <c r="A313" s="9">
        <v>2022</v>
      </c>
      <c r="B313" s="5" t="s">
        <v>3</v>
      </c>
      <c r="C313" s="5" t="s">
        <v>24</v>
      </c>
      <c r="D313" s="107">
        <v>389</v>
      </c>
    </row>
    <row r="314" spans="1:4" x14ac:dyDescent="0.2">
      <c r="A314" s="9">
        <v>2022</v>
      </c>
      <c r="B314" s="5" t="s">
        <v>4</v>
      </c>
      <c r="C314" s="5" t="s">
        <v>24</v>
      </c>
      <c r="D314" s="107">
        <v>1020</v>
      </c>
    </row>
    <row r="315" spans="1:4" x14ac:dyDescent="0.2">
      <c r="A315" s="9">
        <v>2022</v>
      </c>
      <c r="B315" s="5" t="s">
        <v>5</v>
      </c>
      <c r="C315" s="5" t="s">
        <v>24</v>
      </c>
      <c r="D315" s="107">
        <v>838</v>
      </c>
    </row>
    <row r="316" spans="1:4" x14ac:dyDescent="0.2">
      <c r="A316" s="9">
        <v>2022</v>
      </c>
      <c r="B316" s="5" t="s">
        <v>6</v>
      </c>
      <c r="C316" s="5" t="s">
        <v>24</v>
      </c>
      <c r="D316" s="107">
        <v>974</v>
      </c>
    </row>
    <row r="317" spans="1:4" x14ac:dyDescent="0.2">
      <c r="A317" s="9">
        <v>2022</v>
      </c>
      <c r="B317" s="5" t="s">
        <v>7</v>
      </c>
      <c r="C317" s="5" t="s">
        <v>24</v>
      </c>
      <c r="D317" s="107">
        <v>350</v>
      </c>
    </row>
    <row r="318" spans="1:4" x14ac:dyDescent="0.2">
      <c r="A318" s="9">
        <v>2022</v>
      </c>
      <c r="B318" s="5" t="s">
        <v>8</v>
      </c>
      <c r="C318" s="5" t="s">
        <v>24</v>
      </c>
      <c r="D318" s="107">
        <v>1038</v>
      </c>
    </row>
    <row r="319" spans="1:4" x14ac:dyDescent="0.2">
      <c r="A319" s="9">
        <v>2022</v>
      </c>
      <c r="B319" s="5" t="s">
        <v>9</v>
      </c>
      <c r="C319" s="5" t="s">
        <v>24</v>
      </c>
      <c r="D319" s="107">
        <v>1245</v>
      </c>
    </row>
    <row r="320" spans="1:4" x14ac:dyDescent="0.2">
      <c r="A320" s="9">
        <v>2022</v>
      </c>
      <c r="B320" s="5" t="s">
        <v>10</v>
      </c>
      <c r="C320" s="5" t="s">
        <v>24</v>
      </c>
      <c r="D320" s="107">
        <v>1038</v>
      </c>
    </row>
    <row r="321" spans="1:4" ht="13.5" thickBot="1" x14ac:dyDescent="0.25">
      <c r="A321" s="194">
        <v>2022</v>
      </c>
      <c r="B321" s="11" t="s">
        <v>11</v>
      </c>
      <c r="C321" s="11" t="s">
        <v>24</v>
      </c>
      <c r="D321" s="108">
        <v>1207</v>
      </c>
    </row>
    <row r="322" spans="1:4" x14ac:dyDescent="0.2">
      <c r="A322" s="192">
        <v>2023</v>
      </c>
      <c r="B322" s="7" t="s">
        <v>0</v>
      </c>
      <c r="C322" s="7" t="s">
        <v>23</v>
      </c>
      <c r="D322" s="106">
        <v>95</v>
      </c>
    </row>
    <row r="323" spans="1:4" x14ac:dyDescent="0.2">
      <c r="A323" s="9">
        <v>2023</v>
      </c>
      <c r="B323" s="5" t="s">
        <v>1</v>
      </c>
      <c r="C323" s="5" t="s">
        <v>23</v>
      </c>
      <c r="D323" s="107">
        <v>124</v>
      </c>
    </row>
    <row r="324" spans="1:4" x14ac:dyDescent="0.2">
      <c r="A324" s="9">
        <v>2023</v>
      </c>
      <c r="B324" s="5" t="s">
        <v>2</v>
      </c>
      <c r="C324" s="5" t="s">
        <v>23</v>
      </c>
      <c r="D324" s="107">
        <v>145</v>
      </c>
    </row>
    <row r="325" spans="1:4" x14ac:dyDescent="0.2">
      <c r="A325" s="9">
        <v>2023</v>
      </c>
      <c r="B325" s="5" t="s">
        <v>3</v>
      </c>
      <c r="C325" s="5" t="s">
        <v>23</v>
      </c>
      <c r="D325" s="107">
        <v>83</v>
      </c>
    </row>
    <row r="326" spans="1:4" x14ac:dyDescent="0.2">
      <c r="A326" s="9">
        <v>2023</v>
      </c>
      <c r="B326" s="5" t="s">
        <v>4</v>
      </c>
      <c r="C326" s="5" t="s">
        <v>23</v>
      </c>
      <c r="D326" s="107">
        <v>137</v>
      </c>
    </row>
    <row r="327" spans="1:4" x14ac:dyDescent="0.2">
      <c r="A327" s="9">
        <v>2023</v>
      </c>
      <c r="B327" s="5" t="s">
        <v>5</v>
      </c>
      <c r="C327" s="5" t="s">
        <v>23</v>
      </c>
      <c r="D327" s="107">
        <v>132</v>
      </c>
    </row>
    <row r="328" spans="1:4" x14ac:dyDescent="0.2">
      <c r="A328" s="9">
        <v>2023</v>
      </c>
      <c r="B328" s="5" t="s">
        <v>6</v>
      </c>
      <c r="C328" s="5" t="s">
        <v>23</v>
      </c>
      <c r="D328" s="107">
        <v>133</v>
      </c>
    </row>
    <row r="329" spans="1:4" x14ac:dyDescent="0.2">
      <c r="A329" s="9">
        <v>2023</v>
      </c>
      <c r="B329" s="5" t="s">
        <v>7</v>
      </c>
      <c r="C329" s="5" t="s">
        <v>23</v>
      </c>
      <c r="D329" s="107">
        <v>92</v>
      </c>
    </row>
    <row r="330" spans="1:4" x14ac:dyDescent="0.2">
      <c r="A330" s="9">
        <v>2023</v>
      </c>
      <c r="B330" s="5" t="s">
        <v>8</v>
      </c>
      <c r="C330" s="5" t="s">
        <v>23</v>
      </c>
      <c r="D330" s="107">
        <v>118</v>
      </c>
    </row>
    <row r="331" spans="1:4" x14ac:dyDescent="0.2">
      <c r="A331" s="9">
        <v>2023</v>
      </c>
      <c r="B331" s="5" t="s">
        <v>9</v>
      </c>
      <c r="C331" s="5" t="s">
        <v>23</v>
      </c>
      <c r="D331" s="107">
        <v>118</v>
      </c>
    </row>
    <row r="332" spans="1:4" x14ac:dyDescent="0.2">
      <c r="A332" s="9">
        <v>2023</v>
      </c>
      <c r="B332" s="5" t="s">
        <v>10</v>
      </c>
      <c r="C332" s="5" t="s">
        <v>23</v>
      </c>
      <c r="D332" s="107">
        <v>120</v>
      </c>
    </row>
    <row r="333" spans="1:4" ht="13.5" thickBot="1" x14ac:dyDescent="0.25">
      <c r="A333" s="194">
        <v>2023</v>
      </c>
      <c r="B333" s="11" t="s">
        <v>11</v>
      </c>
      <c r="C333" s="11" t="s">
        <v>23</v>
      </c>
      <c r="D333" s="108">
        <v>112</v>
      </c>
    </row>
    <row r="334" spans="1:4" x14ac:dyDescent="0.2">
      <c r="A334" s="192">
        <v>2023</v>
      </c>
      <c r="B334" s="132" t="s">
        <v>0</v>
      </c>
      <c r="C334" s="132" t="s">
        <v>24</v>
      </c>
      <c r="D334" s="199">
        <v>695</v>
      </c>
    </row>
    <row r="335" spans="1:4" x14ac:dyDescent="0.2">
      <c r="A335" s="9">
        <v>2023</v>
      </c>
      <c r="B335" s="5" t="s">
        <v>1</v>
      </c>
      <c r="C335" s="5" t="s">
        <v>24</v>
      </c>
      <c r="D335" s="107">
        <v>1158</v>
      </c>
    </row>
    <row r="336" spans="1:4" x14ac:dyDescent="0.2">
      <c r="A336" s="9">
        <v>2023</v>
      </c>
      <c r="B336" s="5" t="s">
        <v>2</v>
      </c>
      <c r="C336" s="5" t="s">
        <v>24</v>
      </c>
      <c r="D336" s="107">
        <v>1507</v>
      </c>
    </row>
    <row r="337" spans="1:12" x14ac:dyDescent="0.2">
      <c r="A337" s="9">
        <v>2023</v>
      </c>
      <c r="B337" s="5" t="s">
        <v>3</v>
      </c>
      <c r="C337" s="5" t="s">
        <v>24</v>
      </c>
      <c r="D337" s="107">
        <v>517</v>
      </c>
    </row>
    <row r="338" spans="1:12" x14ac:dyDescent="0.2">
      <c r="A338" s="9">
        <v>2023</v>
      </c>
      <c r="B338" s="5" t="s">
        <v>4</v>
      </c>
      <c r="C338" s="5" t="s">
        <v>24</v>
      </c>
      <c r="D338" s="107">
        <v>1407</v>
      </c>
    </row>
    <row r="339" spans="1:12" x14ac:dyDescent="0.2">
      <c r="A339" s="9">
        <v>2023</v>
      </c>
      <c r="B339" s="5" t="s">
        <v>5</v>
      </c>
      <c r="C339" s="5" t="s">
        <v>24</v>
      </c>
      <c r="D339" s="107">
        <v>911</v>
      </c>
    </row>
    <row r="340" spans="1:12" ht="15.75" customHeight="1" x14ac:dyDescent="0.2">
      <c r="A340" s="9">
        <v>2023</v>
      </c>
      <c r="B340" s="5" t="s">
        <v>6</v>
      </c>
      <c r="C340" s="5" t="s">
        <v>24</v>
      </c>
      <c r="D340" s="107">
        <v>2041</v>
      </c>
      <c r="F340" s="486" t="s">
        <v>159</v>
      </c>
      <c r="G340" s="487" t="s">
        <v>147</v>
      </c>
      <c r="H340" s="471"/>
      <c r="I340" s="489" t="s">
        <v>155</v>
      </c>
      <c r="J340" s="490" t="s">
        <v>156</v>
      </c>
      <c r="K340" s="490" t="s">
        <v>157</v>
      </c>
      <c r="L340" s="491" t="s">
        <v>158</v>
      </c>
    </row>
    <row r="341" spans="1:12" ht="15" x14ac:dyDescent="0.2">
      <c r="A341" s="9">
        <v>2023</v>
      </c>
      <c r="B341" s="5" t="s">
        <v>7</v>
      </c>
      <c r="C341" s="5" t="s">
        <v>24</v>
      </c>
      <c r="D341" s="107">
        <v>1206</v>
      </c>
      <c r="F341" s="484">
        <v>2024</v>
      </c>
      <c r="G341" s="472" t="s">
        <v>161</v>
      </c>
      <c r="H341" s="473" t="s">
        <v>162</v>
      </c>
      <c r="I341" s="474">
        <f>25+2</f>
        <v>27</v>
      </c>
      <c r="J341" s="584" t="s">
        <v>173</v>
      </c>
      <c r="K341" s="584">
        <v>138</v>
      </c>
    </row>
    <row r="342" spans="1:12" ht="15" x14ac:dyDescent="0.2">
      <c r="A342" s="9">
        <v>2023</v>
      </c>
      <c r="B342" s="5" t="s">
        <v>8</v>
      </c>
      <c r="C342" s="5" t="s">
        <v>24</v>
      </c>
      <c r="D342" s="107">
        <v>1691</v>
      </c>
      <c r="F342" s="484">
        <v>2024</v>
      </c>
      <c r="G342" s="493">
        <v>130</v>
      </c>
      <c r="H342" s="476" t="s">
        <v>131</v>
      </c>
      <c r="I342" s="483">
        <v>54</v>
      </c>
      <c r="J342" s="584" t="s">
        <v>173</v>
      </c>
      <c r="K342" s="584">
        <v>139</v>
      </c>
    </row>
    <row r="343" spans="1:12" ht="15" x14ac:dyDescent="0.2">
      <c r="A343" s="9">
        <v>2023</v>
      </c>
      <c r="B343" s="5" t="s">
        <v>9</v>
      </c>
      <c r="C343" s="5" t="s">
        <v>24</v>
      </c>
      <c r="D343" s="107">
        <v>1122</v>
      </c>
      <c r="F343" s="484">
        <v>2024</v>
      </c>
      <c r="G343" s="495" t="s">
        <v>163</v>
      </c>
      <c r="H343" s="476" t="s">
        <v>134</v>
      </c>
      <c r="I343" s="483">
        <v>10</v>
      </c>
      <c r="J343" s="584" t="s">
        <v>173</v>
      </c>
      <c r="K343" s="584">
        <v>140</v>
      </c>
    </row>
    <row r="344" spans="1:12" ht="15" x14ac:dyDescent="0.2">
      <c r="A344" s="9">
        <v>2023</v>
      </c>
      <c r="B344" s="5" t="s">
        <v>10</v>
      </c>
      <c r="C344" s="5" t="s">
        <v>24</v>
      </c>
      <c r="D344" s="107">
        <v>1210</v>
      </c>
      <c r="F344" s="484">
        <v>2024</v>
      </c>
      <c r="G344" s="494" t="s">
        <v>164</v>
      </c>
      <c r="H344" s="479" t="s">
        <v>132</v>
      </c>
      <c r="I344" s="480">
        <v>1022</v>
      </c>
      <c r="J344" s="584" t="s">
        <v>173</v>
      </c>
      <c r="K344" s="584">
        <v>141</v>
      </c>
    </row>
    <row r="345" spans="1:12" ht="13.5" thickBot="1" x14ac:dyDescent="0.25">
      <c r="A345" s="194">
        <v>2023</v>
      </c>
      <c r="B345" s="11" t="s">
        <v>11</v>
      </c>
      <c r="C345" s="11" t="s">
        <v>24</v>
      </c>
      <c r="D345" s="108">
        <v>1125</v>
      </c>
      <c r="I345" s="492">
        <f>SUM(I341:I344)</f>
        <v>1113</v>
      </c>
    </row>
    <row r="346" spans="1:12" x14ac:dyDescent="0.2">
      <c r="A346" s="192">
        <v>2024</v>
      </c>
      <c r="B346" s="7" t="s">
        <v>0</v>
      </c>
      <c r="C346" s="7" t="s">
        <v>23</v>
      </c>
      <c r="D346" s="107">
        <v>104</v>
      </c>
    </row>
    <row r="347" spans="1:12" x14ac:dyDescent="0.2">
      <c r="A347" s="9">
        <v>2024</v>
      </c>
      <c r="B347" s="5" t="s">
        <v>1</v>
      </c>
      <c r="C347" s="5" t="s">
        <v>23</v>
      </c>
      <c r="D347" s="107">
        <v>129</v>
      </c>
    </row>
    <row r="348" spans="1:12" x14ac:dyDescent="0.2">
      <c r="A348" s="9">
        <v>2024</v>
      </c>
      <c r="B348" s="5" t="s">
        <v>2</v>
      </c>
      <c r="C348" s="5" t="s">
        <v>23</v>
      </c>
      <c r="D348" s="107">
        <v>138</v>
      </c>
    </row>
    <row r="349" spans="1:12" x14ac:dyDescent="0.2">
      <c r="A349" s="9">
        <v>2024</v>
      </c>
      <c r="B349" s="5" t="s">
        <v>3</v>
      </c>
      <c r="C349" s="5" t="s">
        <v>23</v>
      </c>
      <c r="D349" s="107">
        <v>121</v>
      </c>
    </row>
    <row r="350" spans="1:12" x14ac:dyDescent="0.2">
      <c r="A350" s="9">
        <v>2024</v>
      </c>
      <c r="B350" s="5" t="s">
        <v>4</v>
      </c>
      <c r="C350" s="5" t="s">
        <v>23</v>
      </c>
      <c r="D350" s="107">
        <v>133</v>
      </c>
    </row>
    <row r="351" spans="1:12" x14ac:dyDescent="0.2">
      <c r="A351" s="9">
        <v>2024</v>
      </c>
      <c r="B351" s="5" t="s">
        <v>5</v>
      </c>
      <c r="C351" s="5" t="s">
        <v>23</v>
      </c>
      <c r="D351" s="107">
        <v>134</v>
      </c>
      <c r="F351" s="471"/>
      <c r="G351" s="471"/>
      <c r="H351" s="471"/>
    </row>
    <row r="352" spans="1:12" ht="17.25" customHeight="1" x14ac:dyDescent="0.2">
      <c r="A352" s="9">
        <v>2024</v>
      </c>
      <c r="B352" s="5" t="s">
        <v>6</v>
      </c>
      <c r="C352" s="5" t="s">
        <v>23</v>
      </c>
      <c r="D352" s="107">
        <v>120</v>
      </c>
      <c r="F352" s="486" t="s">
        <v>160</v>
      </c>
      <c r="G352" s="487" t="s">
        <v>147</v>
      </c>
      <c r="H352" s="471"/>
      <c r="I352" s="489" t="s">
        <v>155</v>
      </c>
      <c r="J352" s="490" t="s">
        <v>156</v>
      </c>
      <c r="K352" s="490" t="s">
        <v>157</v>
      </c>
      <c r="L352" s="491" t="s">
        <v>158</v>
      </c>
    </row>
    <row r="353" spans="1:9" ht="15" x14ac:dyDescent="0.2">
      <c r="A353" s="9">
        <v>2024</v>
      </c>
      <c r="B353" s="5" t="s">
        <v>7</v>
      </c>
      <c r="C353" s="5" t="s">
        <v>23</v>
      </c>
      <c r="D353" s="107">
        <v>82</v>
      </c>
      <c r="F353" s="484">
        <v>2024</v>
      </c>
      <c r="G353" s="472" t="s">
        <v>161</v>
      </c>
      <c r="H353" s="473" t="s">
        <v>162</v>
      </c>
      <c r="I353" s="474">
        <f>72+4</f>
        <v>76</v>
      </c>
    </row>
    <row r="354" spans="1:9" ht="15" x14ac:dyDescent="0.2">
      <c r="A354" s="9">
        <v>2024</v>
      </c>
      <c r="B354" s="5" t="s">
        <v>8</v>
      </c>
      <c r="C354" s="5" t="s">
        <v>23</v>
      </c>
      <c r="D354" s="107">
        <v>96</v>
      </c>
      <c r="F354" s="484">
        <v>2024</v>
      </c>
      <c r="G354" s="493">
        <v>130</v>
      </c>
      <c r="H354" s="476" t="s">
        <v>131</v>
      </c>
      <c r="I354" s="483">
        <v>245</v>
      </c>
    </row>
    <row r="355" spans="1:9" ht="15" x14ac:dyDescent="0.2">
      <c r="A355" s="9">
        <v>2024</v>
      </c>
      <c r="B355" s="5" t="s">
        <v>9</v>
      </c>
      <c r="C355" s="5" t="s">
        <v>23</v>
      </c>
      <c r="D355" s="107">
        <v>159</v>
      </c>
      <c r="F355" s="484">
        <v>2024</v>
      </c>
      <c r="G355" s="495" t="s">
        <v>163</v>
      </c>
      <c r="H355" s="476" t="s">
        <v>134</v>
      </c>
      <c r="I355" s="483">
        <v>16</v>
      </c>
    </row>
    <row r="356" spans="1:9" ht="15" x14ac:dyDescent="0.2">
      <c r="A356" s="9">
        <v>2024</v>
      </c>
      <c r="B356" s="5" t="s">
        <v>10</v>
      </c>
      <c r="C356" s="5" t="s">
        <v>23</v>
      </c>
      <c r="D356" s="107">
        <v>125</v>
      </c>
      <c r="F356" s="484">
        <v>2024</v>
      </c>
      <c r="G356" s="494" t="s">
        <v>164</v>
      </c>
      <c r="H356" s="479" t="s">
        <v>132</v>
      </c>
      <c r="I356" s="480">
        <v>9390</v>
      </c>
    </row>
    <row r="357" spans="1:9" ht="13.5" thickBot="1" x14ac:dyDescent="0.25">
      <c r="A357" s="194">
        <v>2024</v>
      </c>
      <c r="B357" s="11" t="s">
        <v>11</v>
      </c>
      <c r="C357" s="11" t="s">
        <v>23</v>
      </c>
      <c r="D357" s="108">
        <v>112</v>
      </c>
      <c r="I357" s="492">
        <f>SUM(I353:I356)</f>
        <v>9727</v>
      </c>
    </row>
    <row r="358" spans="1:9" x14ac:dyDescent="0.2">
      <c r="A358" s="192">
        <v>2024</v>
      </c>
      <c r="B358" s="132" t="s">
        <v>0</v>
      </c>
      <c r="C358" s="132" t="s">
        <v>24</v>
      </c>
      <c r="D358" s="107">
        <v>935</v>
      </c>
    </row>
    <row r="359" spans="1:9" x14ac:dyDescent="0.2">
      <c r="A359" s="9">
        <v>2024</v>
      </c>
      <c r="B359" s="5" t="s">
        <v>1</v>
      </c>
      <c r="C359" s="5" t="s">
        <v>24</v>
      </c>
      <c r="D359" s="107">
        <v>1369</v>
      </c>
    </row>
    <row r="360" spans="1:9" x14ac:dyDescent="0.2">
      <c r="A360" s="9">
        <v>2024</v>
      </c>
      <c r="B360" s="5" t="s">
        <v>2</v>
      </c>
      <c r="C360" s="5" t="s">
        <v>24</v>
      </c>
      <c r="D360" s="107">
        <v>1407</v>
      </c>
    </row>
    <row r="361" spans="1:9" x14ac:dyDescent="0.2">
      <c r="A361" s="9">
        <v>2024</v>
      </c>
      <c r="B361" s="5" t="s">
        <v>3</v>
      </c>
      <c r="C361" s="5" t="s">
        <v>24</v>
      </c>
      <c r="D361" s="107">
        <v>881</v>
      </c>
    </row>
    <row r="362" spans="1:9" x14ac:dyDescent="0.2">
      <c r="A362" s="9">
        <v>2024</v>
      </c>
      <c r="B362" s="5" t="s">
        <v>4</v>
      </c>
      <c r="C362" s="5" t="s">
        <v>24</v>
      </c>
      <c r="D362" s="107">
        <v>1308</v>
      </c>
    </row>
    <row r="363" spans="1:9" x14ac:dyDescent="0.2">
      <c r="A363" s="9">
        <v>2024</v>
      </c>
      <c r="B363" s="5" t="s">
        <v>5</v>
      </c>
      <c r="C363" s="5" t="s">
        <v>24</v>
      </c>
      <c r="D363" s="107">
        <v>1148</v>
      </c>
    </row>
    <row r="364" spans="1:9" x14ac:dyDescent="0.2">
      <c r="A364" s="9">
        <v>2024</v>
      </c>
      <c r="B364" s="5" t="s">
        <v>6</v>
      </c>
      <c r="C364" s="5" t="s">
        <v>24</v>
      </c>
      <c r="D364" s="107">
        <v>1009</v>
      </c>
    </row>
    <row r="365" spans="1:9" x14ac:dyDescent="0.2">
      <c r="A365" s="9">
        <v>2024</v>
      </c>
      <c r="B365" s="5" t="s">
        <v>7</v>
      </c>
      <c r="C365" s="5" t="s">
        <v>24</v>
      </c>
      <c r="D365" s="107">
        <v>565</v>
      </c>
    </row>
    <row r="366" spans="1:9" x14ac:dyDescent="0.2">
      <c r="A366" s="9">
        <v>2024</v>
      </c>
      <c r="B366" s="5" t="s">
        <v>8</v>
      </c>
      <c r="C366" s="5" t="s">
        <v>24</v>
      </c>
      <c r="D366" s="107">
        <v>872</v>
      </c>
    </row>
    <row r="367" spans="1:9" x14ac:dyDescent="0.2">
      <c r="A367" s="9">
        <v>2024</v>
      </c>
      <c r="B367" s="5" t="s">
        <v>9</v>
      </c>
      <c r="C367" s="5" t="s">
        <v>24</v>
      </c>
      <c r="D367" s="107">
        <v>2295</v>
      </c>
    </row>
    <row r="368" spans="1:9" x14ac:dyDescent="0.2">
      <c r="A368" s="9">
        <v>2024</v>
      </c>
      <c r="B368" s="5" t="s">
        <v>10</v>
      </c>
      <c r="C368" s="5" t="s">
        <v>24</v>
      </c>
      <c r="D368" s="107">
        <v>1103</v>
      </c>
    </row>
    <row r="369" spans="1:4" ht="13.5" thickBot="1" x14ac:dyDescent="0.25">
      <c r="A369" s="194">
        <v>2024</v>
      </c>
      <c r="B369" s="11" t="s">
        <v>11</v>
      </c>
      <c r="C369" s="11" t="s">
        <v>24</v>
      </c>
      <c r="D369" s="108">
        <v>1073</v>
      </c>
    </row>
  </sheetData>
  <customSheetViews>
    <customSheetView guid="{29F239DC-BC5F-44E2-A25F-EB80EC96DB25}" printArea="1" state="hidden" topLeftCell="A7">
      <selection activeCell="K10" sqref="K10"/>
      <pageMargins left="0.56999999999999995" right="0.25" top="0.84" bottom="0.38" header="0.23622047244094491" footer="0.23622047244094491"/>
      <pageSetup paperSize="9" scale="89" orientation="landscape" r:id="rId3"/>
      <headerFooter alignWithMargins="0"/>
    </customSheetView>
  </customSheetViews>
  <mergeCells count="2">
    <mergeCell ref="A1:D1"/>
    <mergeCell ref="E3:E27"/>
  </mergeCells>
  <pageMargins left="0.56999999999999995" right="0.25" top="0.84" bottom="0.38" header="0.23622047244094491" footer="0.23622047244094491"/>
  <pageSetup paperSize="9" scale="89" orientation="landscape" r:id="rId4"/>
  <headerFooter alignWithMargins="0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65"/>
  <sheetViews>
    <sheetView showGridLines="0" zoomScale="96" zoomScaleNormal="96" workbookViewId="0">
      <selection activeCell="D5" sqref="D5"/>
    </sheetView>
  </sheetViews>
  <sheetFormatPr baseColWidth="10" defaultRowHeight="15" x14ac:dyDescent="0.25"/>
  <cols>
    <col min="2" max="2" width="10.5703125" customWidth="1"/>
    <col min="7" max="7" width="17.140625" customWidth="1"/>
    <col min="13" max="13" width="12" customWidth="1"/>
    <col min="14" max="14" width="3.28515625" customWidth="1"/>
    <col min="15" max="15" width="16.7109375" customWidth="1"/>
  </cols>
  <sheetData>
    <row r="1" spans="2:18" ht="20.100000000000001" customHeight="1" x14ac:dyDescent="0.25"/>
    <row r="2" spans="2:18" ht="20.100000000000001" customHeight="1" x14ac:dyDescent="0.25"/>
    <row r="3" spans="2:18" ht="20.100000000000001" customHeight="1" x14ac:dyDescent="0.25">
      <c r="R3" s="284"/>
    </row>
    <row r="4" spans="2:18" ht="18.75" customHeight="1" x14ac:dyDescent="0.25">
      <c r="B4" s="309"/>
      <c r="C4" s="309"/>
      <c r="D4" s="310" t="s">
        <v>234</v>
      </c>
      <c r="I4" s="309"/>
      <c r="J4" s="309"/>
      <c r="K4" s="309"/>
      <c r="L4" s="309"/>
      <c r="P4" s="284"/>
    </row>
    <row r="5" spans="2:18" ht="6" customHeight="1" x14ac:dyDescent="0.25">
      <c r="P5" s="268"/>
    </row>
    <row r="6" spans="2:18" ht="20.100000000000001" customHeight="1" x14ac:dyDescent="0.25">
      <c r="E6" s="300"/>
      <c r="F6" s="301"/>
      <c r="G6" s="301"/>
      <c r="H6" s="302"/>
      <c r="P6" s="285"/>
      <c r="R6" s="285"/>
    </row>
    <row r="7" spans="2:18" ht="20.100000000000001" customHeight="1" x14ac:dyDescent="0.25">
      <c r="E7" s="303"/>
      <c r="F7" s="304"/>
      <c r="G7" s="304"/>
      <c r="H7" s="305"/>
    </row>
    <row r="8" spans="2:18" ht="20.100000000000001" customHeight="1" x14ac:dyDescent="0.25">
      <c r="E8" s="303"/>
      <c r="F8" s="304"/>
      <c r="G8" s="304"/>
      <c r="H8" s="305"/>
    </row>
    <row r="9" spans="2:18" ht="20.100000000000001" customHeight="1" x14ac:dyDescent="0.25">
      <c r="E9" s="303"/>
      <c r="F9" s="304"/>
      <c r="G9" s="304"/>
      <c r="H9" s="305"/>
    </row>
    <row r="10" spans="2:18" ht="20.100000000000001" customHeight="1" x14ac:dyDescent="0.25">
      <c r="E10" s="303"/>
      <c r="F10" s="304"/>
      <c r="G10" s="304"/>
      <c r="H10" s="305"/>
    </row>
    <row r="11" spans="2:18" ht="20.25" customHeight="1" x14ac:dyDescent="0.25">
      <c r="E11" s="303"/>
      <c r="F11" s="304"/>
      <c r="G11" s="304"/>
      <c r="H11" s="305"/>
    </row>
    <row r="12" spans="2:18" ht="28.5" customHeight="1" x14ac:dyDescent="0.25">
      <c r="E12" s="303"/>
      <c r="F12" s="304"/>
      <c r="G12" s="304"/>
      <c r="H12" s="305"/>
    </row>
    <row r="13" spans="2:18" ht="25.5" customHeight="1" x14ac:dyDescent="0.25">
      <c r="E13" s="306"/>
      <c r="F13" s="307"/>
      <c r="G13" s="307"/>
      <c r="H13" s="308"/>
    </row>
    <row r="14" spans="2:18" ht="27" customHeight="1" x14ac:dyDescent="0.25"/>
    <row r="15" spans="2:18" ht="21.75" customHeight="1" x14ac:dyDescent="0.25"/>
    <row r="16" spans="2:18" ht="21.75" customHeight="1" x14ac:dyDescent="0.25"/>
    <row r="17" ht="21.75" customHeight="1" x14ac:dyDescent="0.25"/>
    <row r="18" ht="21.75" customHeight="1" x14ac:dyDescent="0.25"/>
    <row r="19" ht="21.75" customHeight="1" x14ac:dyDescent="0.25"/>
    <row r="20" ht="21.75" customHeight="1" x14ac:dyDescent="0.25"/>
    <row r="21" ht="21.75" customHeight="1" x14ac:dyDescent="0.25"/>
    <row r="22" ht="21.75" customHeight="1" x14ac:dyDescent="0.25"/>
    <row r="23" ht="21.75" customHeight="1" x14ac:dyDescent="0.25"/>
    <row r="24" ht="21.75" customHeight="1" x14ac:dyDescent="0.25"/>
    <row r="25" ht="21.75" customHeight="1" x14ac:dyDescent="0.25"/>
    <row r="26" ht="21.75" customHeight="1" x14ac:dyDescent="0.25"/>
    <row r="27" ht="21.75" customHeight="1" x14ac:dyDescent="0.25"/>
    <row r="28" ht="21.75" customHeight="1" x14ac:dyDescent="0.25"/>
    <row r="29" ht="21.75" customHeight="1" x14ac:dyDescent="0.25"/>
    <row r="30" ht="21.75" customHeight="1" x14ac:dyDescent="0.25"/>
    <row r="31" ht="21.75" customHeight="1" x14ac:dyDescent="0.25"/>
    <row r="32" ht="21.75" customHeight="1" x14ac:dyDescent="0.25"/>
    <row r="33" spans="1:1" ht="21" customHeight="1" x14ac:dyDescent="0.25">
      <c r="A33" s="215"/>
    </row>
    <row r="34" spans="1:1" ht="21.75" customHeight="1" x14ac:dyDescent="0.25">
      <c r="A34" s="215"/>
    </row>
    <row r="45" spans="1:1" ht="33" customHeight="1" x14ac:dyDescent="0.25"/>
    <row r="64" spans="1:1" ht="18.75" x14ac:dyDescent="0.25">
      <c r="A64" s="215" t="s">
        <v>91</v>
      </c>
    </row>
    <row r="65" spans="1:1" ht="18.75" x14ac:dyDescent="0.25">
      <c r="A65" s="215" t="s">
        <v>90</v>
      </c>
    </row>
  </sheetData>
  <customSheetViews>
    <customSheetView guid="{29F239DC-BC5F-44E2-A25F-EB80EC96DB25}" scale="80" showGridLines="0">
      <selection activeCell="A5" sqref="A5"/>
      <colBreaks count="1" manualBreakCount="1">
        <brk id="14" max="52" man="1"/>
      </colBreaks>
      <pageMargins left="0.39370078740157483" right="0.15748031496062992" top="0.62992125984251968" bottom="0.39370078740157483" header="0.31496062992125984" footer="0.15748031496062992"/>
      <pageSetup paperSize="9" scale="63" orientation="portrait" r:id="rId1"/>
    </customSheetView>
  </customSheetViews>
  <pageMargins left="0.39" right="0.15748031496062992" top="0.56999999999999995" bottom="0.39370078740157483" header="0.31496062992125984" footer="0.15748031496062992"/>
  <pageSetup paperSize="9" scale="61" orientation="portrait" r:id="rId2"/>
  <colBreaks count="1" manualBreakCount="1">
    <brk id="14" max="52" man="1"/>
  </col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L400"/>
  <sheetViews>
    <sheetView showGridLines="0" zoomScaleNormal="100" zoomScaleSheetLayoutView="70" workbookViewId="0">
      <selection activeCell="N5" sqref="N5:R8"/>
    </sheetView>
  </sheetViews>
  <sheetFormatPr baseColWidth="10" defaultRowHeight="15" x14ac:dyDescent="0.25"/>
  <cols>
    <col min="1" max="1" width="2.140625" customWidth="1"/>
    <col min="2" max="2" width="2.5703125" customWidth="1"/>
    <col min="3" max="3" width="12.5703125" customWidth="1"/>
    <col min="4" max="4" width="15.5703125" customWidth="1"/>
    <col min="5" max="5" width="14.28515625" customWidth="1"/>
    <col min="6" max="6" width="12.28515625" customWidth="1"/>
    <col min="7" max="7" width="14.140625" customWidth="1"/>
    <col min="8" max="8" width="12.28515625" customWidth="1"/>
    <col min="9" max="9" width="14.28515625" customWidth="1"/>
    <col min="10" max="10" width="12.28515625" customWidth="1"/>
    <col min="11" max="11" width="1.42578125" customWidth="1"/>
    <col min="12" max="12" width="8.42578125" customWidth="1"/>
  </cols>
  <sheetData>
    <row r="1" spans="2:12" ht="20.100000000000001" customHeight="1" x14ac:dyDescent="0.25"/>
    <row r="2" spans="2:12" ht="20.100000000000001" customHeight="1" x14ac:dyDescent="0.25"/>
    <row r="3" spans="2:12" ht="31.5" customHeight="1" x14ac:dyDescent="0.25"/>
    <row r="4" spans="2:12" ht="20.100000000000001" customHeight="1" x14ac:dyDescent="0.25">
      <c r="B4" s="674" t="s">
        <v>203</v>
      </c>
      <c r="C4" s="674"/>
      <c r="D4" s="674"/>
      <c r="E4" s="674"/>
      <c r="F4" s="674"/>
      <c r="G4" s="674"/>
      <c r="H4" s="674"/>
      <c r="I4" s="674"/>
      <c r="J4" s="674"/>
      <c r="K4" s="220"/>
      <c r="L4" s="65"/>
    </row>
    <row r="5" spans="2:12" ht="16.5" customHeight="1" x14ac:dyDescent="0.25">
      <c r="B5" s="674"/>
      <c r="C5" s="674"/>
      <c r="D5" s="674"/>
      <c r="E5" s="674"/>
      <c r="F5" s="674"/>
      <c r="G5" s="674"/>
      <c r="H5" s="674"/>
      <c r="I5" s="674"/>
      <c r="J5" s="674"/>
      <c r="K5" s="220"/>
      <c r="L5" s="65"/>
    </row>
    <row r="6" spans="2:12" ht="27.75" customHeight="1" thickBot="1" x14ac:dyDescent="0.3"/>
    <row r="7" spans="2:12" ht="24.75" customHeight="1" thickBot="1" x14ac:dyDescent="0.3">
      <c r="C7" s="43"/>
      <c r="D7" s="176" t="s">
        <v>33</v>
      </c>
      <c r="E7" s="675" t="s">
        <v>54</v>
      </c>
      <c r="F7" s="676"/>
      <c r="G7" s="675" t="s">
        <v>196</v>
      </c>
      <c r="H7" s="676"/>
      <c r="I7" s="675" t="s">
        <v>195</v>
      </c>
      <c r="J7" s="676"/>
    </row>
    <row r="8" spans="2:12" ht="30" customHeight="1" thickBot="1" x14ac:dyDescent="0.3">
      <c r="C8" s="43"/>
      <c r="D8" s="216" t="s">
        <v>37</v>
      </c>
      <c r="E8" s="217" t="s">
        <v>37</v>
      </c>
      <c r="F8" s="218" t="s">
        <v>49</v>
      </c>
      <c r="G8" s="219" t="s">
        <v>37</v>
      </c>
      <c r="H8" s="218" t="s">
        <v>49</v>
      </c>
      <c r="I8" s="219" t="s">
        <v>37</v>
      </c>
      <c r="J8" s="218" t="s">
        <v>50</v>
      </c>
    </row>
    <row r="9" spans="2:12" ht="20.25" customHeight="1" x14ac:dyDescent="0.25">
      <c r="C9" s="349" t="s">
        <v>0</v>
      </c>
      <c r="D9" s="177">
        <v>3453</v>
      </c>
      <c r="E9" s="110">
        <v>3749</v>
      </c>
      <c r="F9" s="111">
        <f>E9/D9-1</f>
        <v>8.5722560092672984E-2</v>
      </c>
      <c r="G9" s="110">
        <v>4239</v>
      </c>
      <c r="H9" s="111">
        <f>G9/E9-1</f>
        <v>0.13070152040544136</v>
      </c>
      <c r="I9" s="110">
        <v>4287</v>
      </c>
      <c r="J9" s="111">
        <f>I9/G9-1</f>
        <v>1.1323425336164261E-2</v>
      </c>
    </row>
    <row r="10" spans="2:12" ht="20.25" customHeight="1" x14ac:dyDescent="0.25">
      <c r="C10" s="350" t="s">
        <v>1</v>
      </c>
      <c r="D10" s="177">
        <v>4439</v>
      </c>
      <c r="E10" s="110">
        <v>4244</v>
      </c>
      <c r="F10" s="111">
        <f t="shared" ref="F10:F21" si="0">E10/D10-1</f>
        <v>-4.3928812795674732E-2</v>
      </c>
      <c r="G10" s="110">
        <v>4691</v>
      </c>
      <c r="H10" s="111">
        <f>G10/E10-1</f>
        <v>0.105325164938737</v>
      </c>
      <c r="I10" s="110">
        <v>4599</v>
      </c>
      <c r="J10" s="111">
        <f>I10/G10-1</f>
        <v>-1.9612023022809622E-2</v>
      </c>
    </row>
    <row r="11" spans="2:12" ht="20.25" customHeight="1" x14ac:dyDescent="0.25">
      <c r="C11" s="350" t="s">
        <v>2</v>
      </c>
      <c r="D11" s="177">
        <v>4786</v>
      </c>
      <c r="E11" s="110">
        <v>5070</v>
      </c>
      <c r="F11" s="111">
        <f t="shared" si="0"/>
        <v>5.9339740910990368E-2</v>
      </c>
      <c r="G11" s="110">
        <v>4597</v>
      </c>
      <c r="H11" s="111">
        <f t="shared" ref="H11:H20" si="1">G11/E11-1</f>
        <v>-9.3293885601577919E-2</v>
      </c>
      <c r="I11" s="110">
        <v>5167</v>
      </c>
      <c r="J11" s="111">
        <f t="shared" ref="J11:J20" si="2">IF(I11="","",I11/G11-1)</f>
        <v>0.12399390907113328</v>
      </c>
    </row>
    <row r="12" spans="2:12" ht="20.25" customHeight="1" x14ac:dyDescent="0.25">
      <c r="C12" s="350" t="s">
        <v>3</v>
      </c>
      <c r="D12" s="177">
        <v>3345</v>
      </c>
      <c r="E12" s="110">
        <v>3561</v>
      </c>
      <c r="F12" s="111">
        <f t="shared" si="0"/>
        <v>6.4573991031390054E-2</v>
      </c>
      <c r="G12" s="110">
        <v>4812</v>
      </c>
      <c r="H12" s="111">
        <f t="shared" si="1"/>
        <v>0.35130581297388375</v>
      </c>
      <c r="I12" s="110"/>
      <c r="J12" s="111" t="str">
        <f t="shared" si="2"/>
        <v/>
      </c>
    </row>
    <row r="13" spans="2:12" ht="20.25" customHeight="1" x14ac:dyDescent="0.25">
      <c r="C13" s="350" t="s">
        <v>4</v>
      </c>
      <c r="D13" s="177">
        <v>4150</v>
      </c>
      <c r="E13" s="110">
        <v>4459</v>
      </c>
      <c r="F13" s="111">
        <f t="shared" si="0"/>
        <v>7.445783132530126E-2</v>
      </c>
      <c r="G13" s="110">
        <v>4569</v>
      </c>
      <c r="H13" s="111">
        <f t="shared" si="1"/>
        <v>2.4669208342677829E-2</v>
      </c>
      <c r="I13" s="110"/>
      <c r="J13" s="111" t="str">
        <f t="shared" si="2"/>
        <v/>
      </c>
    </row>
    <row r="14" spans="2:12" ht="20.25" customHeight="1" x14ac:dyDescent="0.25">
      <c r="C14" s="350" t="s">
        <v>5</v>
      </c>
      <c r="D14" s="177">
        <v>3907</v>
      </c>
      <c r="E14" s="110">
        <v>4301</v>
      </c>
      <c r="F14" s="111">
        <f t="shared" si="0"/>
        <v>0.10084463782953668</v>
      </c>
      <c r="G14" s="110">
        <v>4095</v>
      </c>
      <c r="H14" s="111">
        <f t="shared" si="1"/>
        <v>-4.7895838177168137E-2</v>
      </c>
      <c r="I14" s="110"/>
      <c r="J14" s="111" t="str">
        <f t="shared" si="2"/>
        <v/>
      </c>
    </row>
    <row r="15" spans="2:12" ht="20.25" customHeight="1" x14ac:dyDescent="0.25">
      <c r="C15" s="350" t="s">
        <v>6</v>
      </c>
      <c r="D15" s="177">
        <v>3411</v>
      </c>
      <c r="E15" s="110">
        <v>3820</v>
      </c>
      <c r="F15" s="111">
        <f t="shared" si="0"/>
        <v>0.11990618586924651</v>
      </c>
      <c r="G15" s="110">
        <v>4336</v>
      </c>
      <c r="H15" s="111">
        <f t="shared" si="1"/>
        <v>0.13507853403141357</v>
      </c>
      <c r="I15" s="110"/>
      <c r="J15" s="111" t="str">
        <f t="shared" si="2"/>
        <v/>
      </c>
    </row>
    <row r="16" spans="2:12" ht="20.25" customHeight="1" x14ac:dyDescent="0.25">
      <c r="C16" s="350" t="s">
        <v>7</v>
      </c>
      <c r="D16" s="177">
        <v>2583</v>
      </c>
      <c r="E16" s="110">
        <v>2895</v>
      </c>
      <c r="F16" s="111">
        <f t="shared" si="0"/>
        <v>0.12078977932636459</v>
      </c>
      <c r="G16" s="110">
        <v>2877</v>
      </c>
      <c r="H16" s="111">
        <f t="shared" si="1"/>
        <v>-6.2176165803108363E-3</v>
      </c>
      <c r="I16" s="110"/>
      <c r="J16" s="111" t="str">
        <f t="shared" si="2"/>
        <v/>
      </c>
    </row>
    <row r="17" spans="3:10" ht="20.25" customHeight="1" x14ac:dyDescent="0.25">
      <c r="C17" s="350" t="s">
        <v>8</v>
      </c>
      <c r="D17" s="177">
        <v>3574</v>
      </c>
      <c r="E17" s="110">
        <v>3838</v>
      </c>
      <c r="F17" s="111">
        <f t="shared" si="0"/>
        <v>7.386681589255728E-2</v>
      </c>
      <c r="G17" s="110">
        <v>4005</v>
      </c>
      <c r="H17" s="111">
        <f t="shared" si="1"/>
        <v>4.3512245961438323E-2</v>
      </c>
      <c r="I17" s="110"/>
      <c r="J17" s="111" t="str">
        <f t="shared" si="2"/>
        <v/>
      </c>
    </row>
    <row r="18" spans="3:10" ht="20.25" customHeight="1" x14ac:dyDescent="0.25">
      <c r="C18" s="350" t="s">
        <v>9</v>
      </c>
      <c r="D18" s="177">
        <v>3904</v>
      </c>
      <c r="E18" s="110">
        <v>4522</v>
      </c>
      <c r="F18" s="111">
        <f t="shared" si="0"/>
        <v>0.15829918032786883</v>
      </c>
      <c r="G18" s="110">
        <v>4838</v>
      </c>
      <c r="H18" s="111">
        <f t="shared" si="1"/>
        <v>6.9880583812472308E-2</v>
      </c>
      <c r="I18" s="110"/>
      <c r="J18" s="111" t="str">
        <f t="shared" si="2"/>
        <v/>
      </c>
    </row>
    <row r="19" spans="3:10" ht="20.25" customHeight="1" x14ac:dyDescent="0.25">
      <c r="C19" s="350" t="s">
        <v>10</v>
      </c>
      <c r="D19" s="177">
        <v>4239</v>
      </c>
      <c r="E19" s="110">
        <v>4756</v>
      </c>
      <c r="F19" s="111">
        <f t="shared" si="0"/>
        <v>0.12196272705826838</v>
      </c>
      <c r="G19" s="110">
        <v>4427</v>
      </c>
      <c r="H19" s="111">
        <f t="shared" si="1"/>
        <v>-6.9175777964676222E-2</v>
      </c>
      <c r="I19" s="110"/>
      <c r="J19" s="111" t="str">
        <f t="shared" si="2"/>
        <v/>
      </c>
    </row>
    <row r="20" spans="3:10" ht="20.25" customHeight="1" thickBot="1" x14ac:dyDescent="0.3">
      <c r="C20" s="351" t="s">
        <v>11</v>
      </c>
      <c r="D20" s="178">
        <v>3436</v>
      </c>
      <c r="E20" s="120">
        <v>3558</v>
      </c>
      <c r="F20" s="118">
        <f t="shared" si="0"/>
        <v>3.5506402793946457E-2</v>
      </c>
      <c r="G20" s="120">
        <v>3777</v>
      </c>
      <c r="H20" s="111">
        <f t="shared" si="1"/>
        <v>6.1551433389544608E-2</v>
      </c>
      <c r="I20" s="120"/>
      <c r="J20" s="118" t="str">
        <f t="shared" si="2"/>
        <v/>
      </c>
    </row>
    <row r="21" spans="3:10" ht="24" customHeight="1" thickBot="1" x14ac:dyDescent="0.3">
      <c r="C21" s="352" t="s">
        <v>36</v>
      </c>
      <c r="D21" s="179">
        <f>SUM(D9:D20)</f>
        <v>45227</v>
      </c>
      <c r="E21" s="112">
        <f>SUM(E9:E20)</f>
        <v>48773</v>
      </c>
      <c r="F21" s="113">
        <f t="shared" si="0"/>
        <v>7.840449289141449E-2</v>
      </c>
      <c r="G21" s="112">
        <f>SUM(G9:G20)</f>
        <v>51263</v>
      </c>
      <c r="H21" s="113">
        <f>G21/E21-1</f>
        <v>5.1052836610419705E-2</v>
      </c>
      <c r="I21" s="112">
        <f>SUM(I9:I20)</f>
        <v>14053</v>
      </c>
      <c r="J21" s="113">
        <f>I21/SUMIF(I9:I20,"&lt;&gt;"&amp;"",G9:G20)-1</f>
        <v>3.8885192577807315E-2</v>
      </c>
    </row>
    <row r="22" spans="3:10" ht="12.75" customHeight="1" x14ac:dyDescent="0.25"/>
    <row r="23" spans="3:10" ht="19.5" customHeight="1" x14ac:dyDescent="0.25">
      <c r="C23" s="224" t="s">
        <v>41</v>
      </c>
    </row>
    <row r="24" spans="3:10" ht="21" customHeight="1" x14ac:dyDescent="0.25">
      <c r="C24" s="224" t="s">
        <v>78</v>
      </c>
    </row>
    <row r="41" ht="15.7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2:10" ht="14.25" customHeight="1" x14ac:dyDescent="0.25"/>
    <row r="50" spans="2:10" ht="15.75" customHeight="1" x14ac:dyDescent="0.25"/>
    <row r="51" spans="2:10" ht="9.75" customHeight="1" x14ac:dyDescent="0.25"/>
    <row r="52" spans="2:10" ht="15" customHeight="1" x14ac:dyDescent="0.25">
      <c r="B52" s="673" t="s">
        <v>204</v>
      </c>
      <c r="C52" s="673"/>
      <c r="D52" s="673"/>
      <c r="E52" s="673"/>
      <c r="F52" s="673"/>
      <c r="G52" s="673"/>
      <c r="H52" s="673"/>
      <c r="I52" s="673"/>
      <c r="J52" s="673"/>
    </row>
    <row r="53" spans="2:10" ht="7.5" customHeight="1" x14ac:dyDescent="0.25">
      <c r="B53" s="673"/>
      <c r="C53" s="673"/>
      <c r="D53" s="673"/>
      <c r="E53" s="673"/>
      <c r="F53" s="673"/>
      <c r="G53" s="673"/>
      <c r="H53" s="673"/>
      <c r="I53" s="673"/>
      <c r="J53" s="673"/>
    </row>
    <row r="54" spans="2:10" ht="13.5" customHeight="1" thickBot="1" x14ac:dyDescent="0.3"/>
    <row r="55" spans="2:10" ht="21" customHeight="1" thickBot="1" x14ac:dyDescent="0.3">
      <c r="D55" s="439">
        <v>2022</v>
      </c>
      <c r="E55" s="671" t="s">
        <v>54</v>
      </c>
      <c r="F55" s="672"/>
      <c r="G55" s="671" t="s">
        <v>196</v>
      </c>
      <c r="H55" s="672"/>
      <c r="I55" s="671" t="s">
        <v>195</v>
      </c>
      <c r="J55" s="672"/>
    </row>
    <row r="56" spans="2:10" ht="27.75" customHeight="1" thickBot="1" x14ac:dyDescent="0.3">
      <c r="D56" s="562" t="s">
        <v>37</v>
      </c>
      <c r="E56" s="563" t="s">
        <v>37</v>
      </c>
      <c r="F56" s="564" t="s">
        <v>49</v>
      </c>
      <c r="G56" s="565" t="s">
        <v>37</v>
      </c>
      <c r="H56" s="566" t="s">
        <v>49</v>
      </c>
      <c r="I56" s="565" t="s">
        <v>37</v>
      </c>
      <c r="J56" s="566" t="s">
        <v>50</v>
      </c>
    </row>
    <row r="57" spans="2:10" ht="17.25" customHeight="1" x14ac:dyDescent="0.25">
      <c r="C57" s="567" t="s">
        <v>0</v>
      </c>
      <c r="D57" s="560">
        <v>1685</v>
      </c>
      <c r="E57" s="561">
        <v>1665</v>
      </c>
      <c r="F57" s="111">
        <f>E57/D57-1</f>
        <v>-1.1869436201780381E-2</v>
      </c>
      <c r="G57" s="561">
        <v>1404</v>
      </c>
      <c r="H57" s="111">
        <f>G57/E57-1</f>
        <v>-0.15675675675675671</v>
      </c>
      <c r="I57" s="561">
        <v>2823</v>
      </c>
      <c r="J57" s="111">
        <f>I57/G57-1</f>
        <v>1.0106837606837606</v>
      </c>
    </row>
    <row r="58" spans="2:10" ht="17.25" customHeight="1" x14ac:dyDescent="0.25">
      <c r="C58" s="568" t="s">
        <v>1</v>
      </c>
      <c r="D58" s="177">
        <v>4868</v>
      </c>
      <c r="E58" s="110">
        <v>3645</v>
      </c>
      <c r="F58" s="111">
        <f t="shared" ref="F58:F69" si="3">E58/D58-1</f>
        <v>-0.25123253903040266</v>
      </c>
      <c r="G58" s="110">
        <v>2718</v>
      </c>
      <c r="H58" s="111">
        <f t="shared" ref="H58:H69" si="4">G58/E58-1</f>
        <v>-0.25432098765432098</v>
      </c>
      <c r="I58" s="110">
        <v>5395</v>
      </c>
      <c r="J58" s="111">
        <f>I58/G58-1</f>
        <v>0.98491537895511416</v>
      </c>
    </row>
    <row r="59" spans="2:10" ht="17.25" customHeight="1" x14ac:dyDescent="0.25">
      <c r="C59" s="568" t="s">
        <v>2</v>
      </c>
      <c r="D59" s="177">
        <v>6414</v>
      </c>
      <c r="E59" s="110">
        <v>5982</v>
      </c>
      <c r="F59" s="111">
        <f t="shared" si="3"/>
        <v>-6.7352666043030918E-2</v>
      </c>
      <c r="G59" s="110">
        <v>3443</v>
      </c>
      <c r="H59" s="111">
        <f t="shared" si="4"/>
        <v>-0.42443998662654625</v>
      </c>
      <c r="I59" s="110">
        <v>5549</v>
      </c>
      <c r="J59" s="111">
        <f t="shared" ref="J59:J68" si="5">IF(I59="","",I59/G59-1)</f>
        <v>0.61167586407203012</v>
      </c>
    </row>
    <row r="60" spans="2:10" ht="17.25" customHeight="1" x14ac:dyDescent="0.25">
      <c r="C60" s="568" t="s">
        <v>3</v>
      </c>
      <c r="D60" s="177">
        <v>4936</v>
      </c>
      <c r="E60" s="110">
        <v>4521</v>
      </c>
      <c r="F60" s="111">
        <f t="shared" si="3"/>
        <v>-8.4076175040518675E-2</v>
      </c>
      <c r="G60" s="110">
        <v>4006</v>
      </c>
      <c r="H60" s="111">
        <f t="shared" si="4"/>
        <v>-0.11391285113912852</v>
      </c>
      <c r="I60" s="110"/>
      <c r="J60" s="111" t="str">
        <f t="shared" si="5"/>
        <v/>
      </c>
    </row>
    <row r="61" spans="2:10" ht="17.25" customHeight="1" x14ac:dyDescent="0.25">
      <c r="C61" s="568" t="s">
        <v>4</v>
      </c>
      <c r="D61" s="177">
        <v>5922</v>
      </c>
      <c r="E61" s="110">
        <v>5084</v>
      </c>
      <c r="F61" s="111">
        <f t="shared" si="3"/>
        <v>-0.14150624788922661</v>
      </c>
      <c r="G61" s="110">
        <v>3155</v>
      </c>
      <c r="H61" s="111">
        <f t="shared" si="4"/>
        <v>-0.3794256490952006</v>
      </c>
      <c r="I61" s="110"/>
      <c r="J61" s="111" t="str">
        <f t="shared" si="5"/>
        <v/>
      </c>
    </row>
    <row r="62" spans="2:10" ht="17.25" customHeight="1" x14ac:dyDescent="0.25">
      <c r="C62" s="568" t="s">
        <v>5</v>
      </c>
      <c r="D62" s="177">
        <v>4896</v>
      </c>
      <c r="E62" s="110">
        <v>3273</v>
      </c>
      <c r="F62" s="111">
        <f t="shared" si="3"/>
        <v>-0.33149509803921573</v>
      </c>
      <c r="G62" s="110">
        <v>2740</v>
      </c>
      <c r="H62" s="111">
        <f t="shared" si="4"/>
        <v>-0.16284754048273753</v>
      </c>
      <c r="I62" s="110"/>
      <c r="J62" s="111" t="str">
        <f t="shared" si="5"/>
        <v/>
      </c>
    </row>
    <row r="63" spans="2:10" ht="17.25" customHeight="1" x14ac:dyDescent="0.25">
      <c r="C63" s="568" t="s">
        <v>6</v>
      </c>
      <c r="D63" s="177">
        <v>2423</v>
      </c>
      <c r="E63" s="110">
        <v>1948</v>
      </c>
      <c r="F63" s="111">
        <f t="shared" si="3"/>
        <v>-0.19603796945934793</v>
      </c>
      <c r="G63" s="110">
        <v>2031</v>
      </c>
      <c r="H63" s="111">
        <f t="shared" si="4"/>
        <v>4.2607802874743417E-2</v>
      </c>
      <c r="I63" s="110"/>
      <c r="J63" s="111" t="str">
        <f t="shared" si="5"/>
        <v/>
      </c>
    </row>
    <row r="64" spans="2:10" ht="17.25" customHeight="1" x14ac:dyDescent="0.25">
      <c r="C64" s="568" t="s">
        <v>7</v>
      </c>
      <c r="D64" s="177">
        <v>2161</v>
      </c>
      <c r="E64" s="110">
        <v>1575</v>
      </c>
      <c r="F64" s="111">
        <f t="shared" si="3"/>
        <v>-0.2711707542804257</v>
      </c>
      <c r="G64" s="110">
        <v>1425</v>
      </c>
      <c r="H64" s="111">
        <f t="shared" si="4"/>
        <v>-9.5238095238095233E-2</v>
      </c>
      <c r="I64" s="110"/>
      <c r="J64" s="111" t="str">
        <f t="shared" si="5"/>
        <v/>
      </c>
    </row>
    <row r="65" spans="2:10" ht="17.25" customHeight="1" x14ac:dyDescent="0.25">
      <c r="B65" s="36"/>
      <c r="C65" s="568" t="s">
        <v>8</v>
      </c>
      <c r="D65" s="177">
        <v>3873</v>
      </c>
      <c r="E65" s="110">
        <v>2281</v>
      </c>
      <c r="F65" s="111">
        <f t="shared" si="3"/>
        <v>-0.41105086496256127</v>
      </c>
      <c r="G65" s="110">
        <v>1273</v>
      </c>
      <c r="H65" s="111">
        <f t="shared" si="4"/>
        <v>-0.44191144234984658</v>
      </c>
      <c r="I65" s="110"/>
      <c r="J65" s="111" t="str">
        <f t="shared" si="5"/>
        <v/>
      </c>
    </row>
    <row r="66" spans="2:10" ht="17.25" customHeight="1" x14ac:dyDescent="0.25">
      <c r="C66" s="568" t="s">
        <v>9</v>
      </c>
      <c r="D66" s="177">
        <v>4287</v>
      </c>
      <c r="E66" s="110">
        <v>5144</v>
      </c>
      <c r="F66" s="111">
        <f t="shared" si="3"/>
        <v>0.19990669465826927</v>
      </c>
      <c r="G66" s="110">
        <v>4187</v>
      </c>
      <c r="H66" s="111">
        <f t="shared" si="4"/>
        <v>-0.18604199066874028</v>
      </c>
      <c r="I66" s="110"/>
      <c r="J66" s="111" t="str">
        <f t="shared" si="5"/>
        <v/>
      </c>
    </row>
    <row r="67" spans="2:10" ht="17.25" customHeight="1" x14ac:dyDescent="0.25">
      <c r="C67" s="568" t="s">
        <v>10</v>
      </c>
      <c r="D67" s="177">
        <v>4673</v>
      </c>
      <c r="E67" s="110">
        <v>4358</v>
      </c>
      <c r="F67" s="111">
        <f t="shared" si="3"/>
        <v>-6.7408517012625735E-2</v>
      </c>
      <c r="G67" s="110">
        <v>3716</v>
      </c>
      <c r="H67" s="111">
        <f t="shared" si="4"/>
        <v>-0.14731528223955948</v>
      </c>
      <c r="I67" s="110"/>
      <c r="J67" s="111" t="str">
        <f t="shared" si="5"/>
        <v/>
      </c>
    </row>
    <row r="68" spans="2:10" ht="17.25" customHeight="1" thickBot="1" x14ac:dyDescent="0.3">
      <c r="C68" s="569" t="s">
        <v>11</v>
      </c>
      <c r="D68" s="178">
        <v>2829</v>
      </c>
      <c r="E68" s="120">
        <v>2665</v>
      </c>
      <c r="F68" s="118">
        <f t="shared" si="3"/>
        <v>-5.7971014492753659E-2</v>
      </c>
      <c r="G68" s="120">
        <v>3503</v>
      </c>
      <c r="H68" s="118">
        <f t="shared" si="4"/>
        <v>0.3144465290806755</v>
      </c>
      <c r="I68" s="120"/>
      <c r="J68" s="111" t="str">
        <f t="shared" si="5"/>
        <v/>
      </c>
    </row>
    <row r="69" spans="2:10" ht="19.5" customHeight="1" thickBot="1" x14ac:dyDescent="0.3">
      <c r="C69" s="510" t="s">
        <v>36</v>
      </c>
      <c r="D69" s="179">
        <f>SUM(D57:D68)</f>
        <v>48967</v>
      </c>
      <c r="E69" s="112">
        <f>SUM(E57:E68)</f>
        <v>42141</v>
      </c>
      <c r="F69" s="113">
        <f t="shared" si="3"/>
        <v>-0.13940000408438336</v>
      </c>
      <c r="G69" s="112">
        <f>SUM(G57:G68)</f>
        <v>33601</v>
      </c>
      <c r="H69" s="113">
        <f t="shared" si="4"/>
        <v>-0.20265299826772032</v>
      </c>
      <c r="I69" s="112">
        <f>SUM(I57:I68)</f>
        <v>13767</v>
      </c>
      <c r="J69" s="113">
        <f>I69/SUMIF(I57:I68,"&lt;&gt;"&amp;"",G57:G68)-1</f>
        <v>0.81982815598149372</v>
      </c>
    </row>
    <row r="70" spans="2:10" ht="21.75" customHeight="1" x14ac:dyDescent="0.25">
      <c r="C70" s="532" t="s">
        <v>41</v>
      </c>
    </row>
    <row r="71" spans="2:10" ht="15.75" customHeight="1" x14ac:dyDescent="0.25">
      <c r="C71" s="532" t="s">
        <v>78</v>
      </c>
    </row>
    <row r="72" spans="2:10" ht="20.100000000000001" customHeight="1" x14ac:dyDescent="0.25"/>
    <row r="73" spans="2:10" ht="20.100000000000001" customHeight="1" x14ac:dyDescent="0.25"/>
    <row r="74" spans="2:10" ht="20.100000000000001" customHeight="1" x14ac:dyDescent="0.25"/>
    <row r="75" spans="2:10" ht="20.100000000000001" customHeight="1" x14ac:dyDescent="0.25"/>
    <row r="76" spans="2:10" ht="20.100000000000001" customHeight="1" x14ac:dyDescent="0.25"/>
    <row r="77" spans="2:10" ht="20.100000000000001" customHeight="1" x14ac:dyDescent="0.25"/>
    <row r="78" spans="2:10" ht="20.100000000000001" customHeight="1" x14ac:dyDescent="0.25"/>
    <row r="79" spans="2:10" ht="20.100000000000001" customHeight="1" x14ac:dyDescent="0.25"/>
    <row r="80" spans="2:10" ht="20.100000000000001" customHeight="1" x14ac:dyDescent="0.25"/>
    <row r="81" spans="5:7" ht="20.100000000000001" customHeight="1" x14ac:dyDescent="0.25"/>
    <row r="82" spans="5:7" ht="20.100000000000001" customHeight="1" x14ac:dyDescent="0.25"/>
    <row r="83" spans="5:7" ht="20.100000000000001" customHeight="1" x14ac:dyDescent="0.25"/>
    <row r="84" spans="5:7" ht="20.100000000000001" customHeight="1" x14ac:dyDescent="0.25"/>
    <row r="85" spans="5:7" ht="20.100000000000001" customHeight="1" x14ac:dyDescent="0.25"/>
    <row r="86" spans="5:7" ht="20.100000000000001" customHeight="1" x14ac:dyDescent="0.25"/>
    <row r="87" spans="5:7" ht="20.100000000000001" customHeight="1" x14ac:dyDescent="0.25">
      <c r="E87" s="470"/>
      <c r="F87" t="s">
        <v>132</v>
      </c>
      <c r="G87" s="34">
        <v>13767</v>
      </c>
    </row>
    <row r="88" spans="5:7" ht="20.100000000000001" customHeight="1" x14ac:dyDescent="0.25">
      <c r="E88" s="482"/>
      <c r="F88" t="s">
        <v>134</v>
      </c>
      <c r="G88" s="34">
        <v>1268</v>
      </c>
    </row>
    <row r="89" spans="5:7" ht="20.100000000000001" customHeight="1" x14ac:dyDescent="0.25">
      <c r="E89" s="482"/>
      <c r="F89" t="s">
        <v>131</v>
      </c>
      <c r="G89" s="34">
        <v>225</v>
      </c>
    </row>
    <row r="90" spans="5:7" ht="20.100000000000001" customHeight="1" x14ac:dyDescent="0.25">
      <c r="E90" s="482"/>
      <c r="F90" t="s">
        <v>193</v>
      </c>
      <c r="G90">
        <v>0</v>
      </c>
    </row>
    <row r="91" spans="5:7" ht="20.100000000000001" customHeight="1" x14ac:dyDescent="0.25"/>
    <row r="92" spans="5:7" ht="20.100000000000001" customHeight="1" x14ac:dyDescent="0.25"/>
    <row r="93" spans="5:7" ht="20.100000000000001" customHeight="1" x14ac:dyDescent="0.25"/>
    <row r="94" spans="5:7" ht="20.100000000000001" customHeight="1" x14ac:dyDescent="0.25"/>
    <row r="95" spans="5:7" ht="20.100000000000001" customHeight="1" x14ac:dyDescent="0.25"/>
    <row r="96" spans="5:7" ht="20.100000000000001" customHeight="1" x14ac:dyDescent="0.25"/>
    <row r="97" spans="2:12" ht="20.100000000000001" customHeight="1" x14ac:dyDescent="0.25"/>
    <row r="98" spans="2:12" ht="20.100000000000001" customHeight="1" x14ac:dyDescent="0.25"/>
    <row r="99" spans="2:12" ht="20.100000000000001" customHeight="1" x14ac:dyDescent="0.25"/>
    <row r="100" spans="2:12" ht="20.100000000000001" customHeight="1" x14ac:dyDescent="0.25"/>
    <row r="101" spans="2:12" ht="20.100000000000001" customHeight="1" x14ac:dyDescent="0.25"/>
    <row r="102" spans="2:12" ht="15" customHeight="1" x14ac:dyDescent="0.25"/>
    <row r="103" spans="2:12" ht="15" customHeight="1" x14ac:dyDescent="0.25"/>
    <row r="104" spans="2:12" ht="20.100000000000001" customHeight="1" x14ac:dyDescent="0.25">
      <c r="B104" s="692" t="s">
        <v>205</v>
      </c>
      <c r="C104" s="692"/>
      <c r="D104" s="692"/>
      <c r="E104" s="692"/>
      <c r="F104" s="692"/>
      <c r="G104" s="692"/>
      <c r="H104" s="692"/>
      <c r="I104" s="692"/>
      <c r="J104" s="692"/>
      <c r="K104" s="220"/>
      <c r="L104" s="65"/>
    </row>
    <row r="105" spans="2:12" ht="20.100000000000001" customHeight="1" x14ac:dyDescent="0.25">
      <c r="B105" s="692"/>
      <c r="C105" s="692"/>
      <c r="D105" s="692"/>
      <c r="E105" s="692"/>
      <c r="F105" s="692"/>
      <c r="G105" s="692"/>
      <c r="H105" s="692"/>
      <c r="I105" s="692"/>
      <c r="J105" s="692"/>
      <c r="K105" s="220"/>
      <c r="L105" s="65"/>
    </row>
    <row r="106" spans="2:12" ht="12.75" customHeight="1" x14ac:dyDescent="0.25">
      <c r="B106" s="590"/>
      <c r="C106" s="590"/>
      <c r="D106" s="590"/>
      <c r="E106" s="590"/>
      <c r="F106" s="590"/>
      <c r="G106" s="590"/>
      <c r="H106" s="590"/>
      <c r="I106" s="590"/>
      <c r="J106" s="590"/>
      <c r="K106" s="220"/>
      <c r="L106" s="65"/>
    </row>
    <row r="107" spans="2:12" ht="14.25" customHeight="1" thickBot="1" x14ac:dyDescent="0.3"/>
    <row r="108" spans="2:12" ht="27.75" customHeight="1" thickBot="1" x14ac:dyDescent="0.3">
      <c r="C108" s="43"/>
      <c r="D108" s="180" t="s">
        <v>33</v>
      </c>
      <c r="E108" s="693" t="s">
        <v>54</v>
      </c>
      <c r="F108" s="694"/>
      <c r="G108" s="675" t="s">
        <v>196</v>
      </c>
      <c r="H108" s="676"/>
      <c r="I108" s="693" t="s">
        <v>195</v>
      </c>
      <c r="J108" s="694"/>
    </row>
    <row r="109" spans="2:12" ht="36.75" customHeight="1" thickBot="1" x14ac:dyDescent="0.3">
      <c r="C109" s="43"/>
      <c r="D109" s="588" t="s">
        <v>38</v>
      </c>
      <c r="E109" s="589" t="s">
        <v>38</v>
      </c>
      <c r="F109" s="575" t="s">
        <v>49</v>
      </c>
      <c r="G109" s="589" t="s">
        <v>38</v>
      </c>
      <c r="H109" s="575" t="s">
        <v>49</v>
      </c>
      <c r="I109" s="589" t="s">
        <v>38</v>
      </c>
      <c r="J109" s="575" t="s">
        <v>50</v>
      </c>
    </row>
    <row r="110" spans="2:12" ht="19.5" customHeight="1" x14ac:dyDescent="0.25">
      <c r="C110" s="346" t="s">
        <v>0</v>
      </c>
      <c r="D110" s="560">
        <v>987</v>
      </c>
      <c r="E110" s="561">
        <v>1204</v>
      </c>
      <c r="F110" s="111">
        <f t="shared" ref="F110:F121" si="6">+E110/D110-1</f>
        <v>0.21985815602836878</v>
      </c>
      <c r="G110" s="561">
        <v>1360</v>
      </c>
      <c r="H110" s="111">
        <f t="shared" ref="H110:H122" si="7">+G110/E110-1</f>
        <v>0.12956810631229243</v>
      </c>
      <c r="I110" s="561">
        <v>1287</v>
      </c>
      <c r="J110" s="111">
        <f>+I110/G110-1</f>
        <v>-5.3676470588235325E-2</v>
      </c>
    </row>
    <row r="111" spans="2:12" ht="19.5" customHeight="1" x14ac:dyDescent="0.25">
      <c r="C111" s="347" t="s">
        <v>1</v>
      </c>
      <c r="D111" s="177">
        <v>1157</v>
      </c>
      <c r="E111" s="110">
        <v>1252</v>
      </c>
      <c r="F111" s="139">
        <f t="shared" si="6"/>
        <v>8.2108902333621447E-2</v>
      </c>
      <c r="G111" s="110">
        <v>1484</v>
      </c>
      <c r="H111" s="139">
        <f t="shared" si="7"/>
        <v>0.18530351437699677</v>
      </c>
      <c r="I111" s="110">
        <v>1405</v>
      </c>
      <c r="J111" s="111">
        <f>+I111/G111-1</f>
        <v>-5.3234501347708907E-2</v>
      </c>
    </row>
    <row r="112" spans="2:12" ht="19.5" customHeight="1" x14ac:dyDescent="0.25">
      <c r="C112" s="347" t="s">
        <v>2</v>
      </c>
      <c r="D112" s="177">
        <v>1265</v>
      </c>
      <c r="E112" s="110">
        <v>1449</v>
      </c>
      <c r="F112" s="111">
        <f t="shared" si="6"/>
        <v>0.1454545454545455</v>
      </c>
      <c r="G112" s="110">
        <v>1439</v>
      </c>
      <c r="H112" s="111">
        <f t="shared" si="7"/>
        <v>-6.9013112491372874E-3</v>
      </c>
      <c r="I112" s="110">
        <v>1534</v>
      </c>
      <c r="J112" s="111">
        <f t="shared" ref="J112:J121" si="8">IF(I112="","",I112/G112-1)</f>
        <v>6.601806810284927E-2</v>
      </c>
    </row>
    <row r="113" spans="3:10" ht="19.5" customHeight="1" x14ac:dyDescent="0.25">
      <c r="C113" s="347" t="s">
        <v>3</v>
      </c>
      <c r="D113" s="177">
        <v>969</v>
      </c>
      <c r="E113" s="110">
        <v>1126</v>
      </c>
      <c r="F113" s="139">
        <f t="shared" si="6"/>
        <v>0.16202270381836947</v>
      </c>
      <c r="G113" s="110">
        <v>1296</v>
      </c>
      <c r="H113" s="139">
        <f t="shared" si="7"/>
        <v>0.15097690941385444</v>
      </c>
      <c r="I113" s="110"/>
      <c r="J113" s="111" t="str">
        <f t="shared" si="8"/>
        <v/>
      </c>
    </row>
    <row r="114" spans="3:10" ht="19.5" customHeight="1" x14ac:dyDescent="0.25">
      <c r="C114" s="347" t="s">
        <v>4</v>
      </c>
      <c r="D114" s="177">
        <v>1034</v>
      </c>
      <c r="E114" s="110">
        <v>1453</v>
      </c>
      <c r="F114" s="111">
        <f t="shared" si="6"/>
        <v>0.40522243713733075</v>
      </c>
      <c r="G114" s="110">
        <v>1383</v>
      </c>
      <c r="H114" s="111">
        <f t="shared" si="7"/>
        <v>-4.8176187198898823E-2</v>
      </c>
      <c r="I114" s="110"/>
      <c r="J114" s="111" t="str">
        <f t="shared" si="8"/>
        <v/>
      </c>
    </row>
    <row r="115" spans="3:10" ht="19.5" customHeight="1" x14ac:dyDescent="0.25">
      <c r="C115" s="347" t="s">
        <v>5</v>
      </c>
      <c r="D115" s="177">
        <v>975</v>
      </c>
      <c r="E115" s="110">
        <v>1293</v>
      </c>
      <c r="F115" s="139">
        <f t="shared" si="6"/>
        <v>0.32615384615384624</v>
      </c>
      <c r="G115" s="110">
        <v>1208</v>
      </c>
      <c r="H115" s="139">
        <f t="shared" si="7"/>
        <v>-6.5738592420726993E-2</v>
      </c>
      <c r="I115" s="110"/>
      <c r="J115" s="111" t="str">
        <f t="shared" si="8"/>
        <v/>
      </c>
    </row>
    <row r="116" spans="3:10" ht="19.5" customHeight="1" x14ac:dyDescent="0.25">
      <c r="C116" s="347" t="s">
        <v>6</v>
      </c>
      <c r="D116" s="177">
        <v>877</v>
      </c>
      <c r="E116" s="110">
        <v>1139</v>
      </c>
      <c r="F116" s="111">
        <f t="shared" si="6"/>
        <v>0.29874572405929301</v>
      </c>
      <c r="G116" s="110">
        <v>1213</v>
      </c>
      <c r="H116" s="111">
        <f t="shared" si="7"/>
        <v>6.4969271290605812E-2</v>
      </c>
      <c r="I116" s="110"/>
      <c r="J116" s="111" t="str">
        <f t="shared" si="8"/>
        <v/>
      </c>
    </row>
    <row r="117" spans="3:10" ht="19.5" customHeight="1" x14ac:dyDescent="0.25">
      <c r="C117" s="347" t="s">
        <v>7</v>
      </c>
      <c r="D117" s="177">
        <v>808</v>
      </c>
      <c r="E117" s="110">
        <v>962</v>
      </c>
      <c r="F117" s="139">
        <f t="shared" si="6"/>
        <v>0.19059405940594054</v>
      </c>
      <c r="G117" s="110">
        <v>895</v>
      </c>
      <c r="H117" s="139">
        <f t="shared" si="7"/>
        <v>-6.9646569646569678E-2</v>
      </c>
      <c r="I117" s="110"/>
      <c r="J117" s="111" t="str">
        <f t="shared" si="8"/>
        <v/>
      </c>
    </row>
    <row r="118" spans="3:10" ht="19.5" customHeight="1" x14ac:dyDescent="0.25">
      <c r="C118" s="347" t="s">
        <v>8</v>
      </c>
      <c r="D118" s="177">
        <v>1084</v>
      </c>
      <c r="E118" s="110">
        <v>1224</v>
      </c>
      <c r="F118" s="111">
        <f t="shared" si="6"/>
        <v>0.12915129151291516</v>
      </c>
      <c r="G118" s="110">
        <v>1207</v>
      </c>
      <c r="H118" s="111">
        <f t="shared" si="7"/>
        <v>-1.388888888888884E-2</v>
      </c>
      <c r="I118" s="110"/>
      <c r="J118" s="111" t="str">
        <f t="shared" si="8"/>
        <v/>
      </c>
    </row>
    <row r="119" spans="3:10" ht="19.5" customHeight="1" x14ac:dyDescent="0.25">
      <c r="C119" s="347" t="s">
        <v>9</v>
      </c>
      <c r="D119" s="177">
        <v>1083</v>
      </c>
      <c r="E119" s="110">
        <v>1453</v>
      </c>
      <c r="F119" s="139">
        <f t="shared" si="6"/>
        <v>0.34164358264081263</v>
      </c>
      <c r="G119" s="110">
        <v>1492</v>
      </c>
      <c r="H119" s="139">
        <f t="shared" si="7"/>
        <v>2.6841018582243636E-2</v>
      </c>
      <c r="I119" s="110"/>
      <c r="J119" s="111" t="str">
        <f t="shared" si="8"/>
        <v/>
      </c>
    </row>
    <row r="120" spans="3:10" ht="19.5" customHeight="1" x14ac:dyDescent="0.25">
      <c r="C120" s="347" t="s">
        <v>10</v>
      </c>
      <c r="D120" s="177">
        <v>1251</v>
      </c>
      <c r="E120" s="110">
        <v>1462</v>
      </c>
      <c r="F120" s="111">
        <f t="shared" si="6"/>
        <v>0.1686650679456434</v>
      </c>
      <c r="G120" s="110">
        <v>1409</v>
      </c>
      <c r="H120" s="111">
        <f t="shared" si="7"/>
        <v>-3.6251709986320102E-2</v>
      </c>
      <c r="I120" s="110"/>
      <c r="J120" s="111" t="str">
        <f t="shared" si="8"/>
        <v/>
      </c>
    </row>
    <row r="121" spans="3:10" ht="19.5" customHeight="1" thickBot="1" x14ac:dyDescent="0.3">
      <c r="C121" s="348" t="s">
        <v>11</v>
      </c>
      <c r="D121" s="182">
        <v>954</v>
      </c>
      <c r="E121" s="185">
        <v>1107</v>
      </c>
      <c r="F121" s="170">
        <f t="shared" si="6"/>
        <v>0.16037735849056611</v>
      </c>
      <c r="G121" s="185">
        <v>1063</v>
      </c>
      <c r="H121" s="170">
        <f t="shared" si="7"/>
        <v>-3.9747064137307997E-2</v>
      </c>
      <c r="I121" s="185"/>
      <c r="J121" s="170" t="str">
        <f t="shared" si="8"/>
        <v/>
      </c>
    </row>
    <row r="122" spans="3:10" ht="23.25" customHeight="1" thickBot="1" x14ac:dyDescent="0.3">
      <c r="C122" s="345" t="s">
        <v>36</v>
      </c>
      <c r="D122" s="183">
        <v>12444</v>
      </c>
      <c r="E122" s="125">
        <v>15124</v>
      </c>
      <c r="F122" s="113">
        <f>E122/D122-1</f>
        <v>0.21536483445837362</v>
      </c>
      <c r="G122" s="125">
        <v>15449</v>
      </c>
      <c r="H122" s="113">
        <f t="shared" si="7"/>
        <v>2.148902406770703E-2</v>
      </c>
      <c r="I122" s="125">
        <f>SUM(I110:I121)</f>
        <v>4226</v>
      </c>
      <c r="J122" s="113">
        <f>I122/SUMIF(I110:I121,"&lt;&gt;"&amp;"",G110:G121)-1</f>
        <v>-1.3308428671491956E-2</v>
      </c>
    </row>
    <row r="123" spans="3:10" ht="21.75" customHeight="1" x14ac:dyDescent="0.25">
      <c r="C123" s="532" t="s">
        <v>41</v>
      </c>
    </row>
    <row r="124" spans="3:10" ht="21.75" customHeight="1" x14ac:dyDescent="0.25">
      <c r="C124" s="532" t="s">
        <v>78</v>
      </c>
    </row>
    <row r="152" spans="2:10" ht="16.5" customHeight="1" x14ac:dyDescent="0.25"/>
    <row r="153" spans="2:10" ht="24" customHeight="1" x14ac:dyDescent="0.25">
      <c r="B153" s="691" t="s">
        <v>206</v>
      </c>
      <c r="C153" s="691"/>
      <c r="D153" s="691"/>
      <c r="E153" s="691"/>
      <c r="F153" s="691"/>
      <c r="G153" s="691"/>
      <c r="H153" s="691"/>
      <c r="I153" s="691"/>
      <c r="J153" s="691"/>
    </row>
    <row r="154" spans="2:10" ht="20.25" customHeight="1" thickBot="1" x14ac:dyDescent="0.3"/>
    <row r="155" spans="2:10" ht="18" customHeight="1" thickBot="1" x14ac:dyDescent="0.3">
      <c r="D155" s="440" t="s">
        <v>33</v>
      </c>
      <c r="E155" s="679" t="s">
        <v>54</v>
      </c>
      <c r="F155" s="680"/>
      <c r="G155" s="671" t="s">
        <v>196</v>
      </c>
      <c r="H155" s="672"/>
      <c r="I155" s="679" t="s">
        <v>195</v>
      </c>
      <c r="J155" s="680"/>
    </row>
    <row r="156" spans="2:10" ht="26.25" customHeight="1" thickBot="1" x14ac:dyDescent="0.3">
      <c r="D156" s="181" t="s">
        <v>38</v>
      </c>
      <c r="E156" s="184" t="s">
        <v>38</v>
      </c>
      <c r="F156" s="221" t="s">
        <v>49</v>
      </c>
      <c r="G156" s="184" t="s">
        <v>38</v>
      </c>
      <c r="H156" s="221" t="s">
        <v>49</v>
      </c>
      <c r="I156" s="184" t="s">
        <v>38</v>
      </c>
      <c r="J156" s="221" t="s">
        <v>50</v>
      </c>
    </row>
    <row r="157" spans="2:10" ht="18" customHeight="1" x14ac:dyDescent="0.25">
      <c r="C157" s="346" t="s">
        <v>0</v>
      </c>
      <c r="D157" s="177">
        <v>797</v>
      </c>
      <c r="E157" s="110">
        <v>406</v>
      </c>
      <c r="F157" s="111">
        <f>E157/D157-1</f>
        <v>-0.49058971141781682</v>
      </c>
      <c r="G157" s="110">
        <v>1066</v>
      </c>
      <c r="H157" s="111">
        <f t="shared" ref="H157:H169" si="9">G157/E157-1</f>
        <v>1.625615763546798</v>
      </c>
      <c r="I157" s="110">
        <v>728</v>
      </c>
      <c r="J157" s="111">
        <f>I157/G157-1</f>
        <v>-0.31707317073170727</v>
      </c>
    </row>
    <row r="158" spans="2:10" ht="18" customHeight="1" x14ac:dyDescent="0.25">
      <c r="C158" s="347" t="s">
        <v>1</v>
      </c>
      <c r="D158" s="177">
        <v>2119</v>
      </c>
      <c r="E158" s="110">
        <v>743</v>
      </c>
      <c r="F158" s="111">
        <f t="shared" ref="F158:F169" si="10">E158/D158-1</f>
        <v>-0.6493629070316187</v>
      </c>
      <c r="G158" s="110">
        <v>887</v>
      </c>
      <c r="H158" s="111">
        <f t="shared" si="9"/>
        <v>0.19380888290713316</v>
      </c>
      <c r="I158" s="110">
        <v>990</v>
      </c>
      <c r="J158" s="111">
        <f>I158/G158-1</f>
        <v>0.11612175873731689</v>
      </c>
    </row>
    <row r="159" spans="2:10" ht="18" customHeight="1" x14ac:dyDescent="0.25">
      <c r="C159" s="347" t="s">
        <v>2</v>
      </c>
      <c r="D159" s="177">
        <v>1239</v>
      </c>
      <c r="E159" s="110">
        <v>978</v>
      </c>
      <c r="F159" s="111">
        <f t="shared" si="10"/>
        <v>-0.21065375302663436</v>
      </c>
      <c r="G159" s="110">
        <v>754</v>
      </c>
      <c r="H159" s="111">
        <f t="shared" si="9"/>
        <v>-0.22903885480572594</v>
      </c>
      <c r="I159" s="110">
        <v>1518</v>
      </c>
      <c r="J159" s="111">
        <f t="shared" ref="J159:J168" si="11">IF(I159="","",I159/G159-1)</f>
        <v>1.0132625994694959</v>
      </c>
    </row>
    <row r="160" spans="2:10" ht="18" customHeight="1" x14ac:dyDescent="0.25">
      <c r="C160" s="347" t="s">
        <v>3</v>
      </c>
      <c r="D160" s="177">
        <v>132</v>
      </c>
      <c r="E160" s="110">
        <v>863</v>
      </c>
      <c r="F160" s="111">
        <f t="shared" si="10"/>
        <v>5.5378787878787881</v>
      </c>
      <c r="G160" s="110">
        <v>664</v>
      </c>
      <c r="H160" s="111">
        <f t="shared" si="9"/>
        <v>-0.23059096176129779</v>
      </c>
      <c r="I160" s="110"/>
      <c r="J160" s="111" t="str">
        <f t="shared" si="11"/>
        <v/>
      </c>
    </row>
    <row r="161" spans="3:10" ht="18" customHeight="1" x14ac:dyDescent="0.25">
      <c r="C161" s="347" t="s">
        <v>4</v>
      </c>
      <c r="D161" s="177">
        <v>1004</v>
      </c>
      <c r="E161" s="110">
        <v>1701</v>
      </c>
      <c r="F161" s="111">
        <f t="shared" si="10"/>
        <v>0.69422310756972117</v>
      </c>
      <c r="G161" s="110">
        <v>635</v>
      </c>
      <c r="H161" s="111">
        <f t="shared" si="9"/>
        <v>-0.6266901822457378</v>
      </c>
      <c r="I161" s="110"/>
      <c r="J161" s="111" t="str">
        <f t="shared" si="11"/>
        <v/>
      </c>
    </row>
    <row r="162" spans="3:10" ht="18" customHeight="1" x14ac:dyDescent="0.25">
      <c r="C162" s="347" t="s">
        <v>5</v>
      </c>
      <c r="D162" s="177">
        <v>1379</v>
      </c>
      <c r="E162" s="110">
        <v>1685</v>
      </c>
      <c r="F162" s="111">
        <f t="shared" si="10"/>
        <v>0.22189992748368392</v>
      </c>
      <c r="G162" s="110">
        <v>1099</v>
      </c>
      <c r="H162" s="111">
        <f t="shared" si="9"/>
        <v>-0.34777448071216621</v>
      </c>
      <c r="I162" s="110"/>
      <c r="J162" s="111" t="str">
        <f t="shared" si="11"/>
        <v/>
      </c>
    </row>
    <row r="163" spans="3:10" ht="18" customHeight="1" x14ac:dyDescent="0.25">
      <c r="C163" s="347" t="s">
        <v>6</v>
      </c>
      <c r="D163" s="177">
        <v>269</v>
      </c>
      <c r="E163" s="110">
        <v>895</v>
      </c>
      <c r="F163" s="111">
        <f t="shared" si="10"/>
        <v>2.3271375464684017</v>
      </c>
      <c r="G163" s="110">
        <v>878</v>
      </c>
      <c r="H163" s="111">
        <f t="shared" si="9"/>
        <v>-1.8994413407821265E-2</v>
      </c>
      <c r="I163" s="110"/>
      <c r="J163" s="111" t="str">
        <f t="shared" si="11"/>
        <v/>
      </c>
    </row>
    <row r="164" spans="3:10" ht="18" customHeight="1" x14ac:dyDescent="0.25">
      <c r="C164" s="347" t="s">
        <v>7</v>
      </c>
      <c r="D164" s="177">
        <v>499</v>
      </c>
      <c r="E164" s="110">
        <v>810</v>
      </c>
      <c r="F164" s="111">
        <f t="shared" si="10"/>
        <v>0.62324649298597201</v>
      </c>
      <c r="G164" s="110">
        <v>602</v>
      </c>
      <c r="H164" s="111">
        <f t="shared" si="9"/>
        <v>-0.25679012345679009</v>
      </c>
      <c r="I164" s="110"/>
      <c r="J164" s="111" t="str">
        <f t="shared" si="11"/>
        <v/>
      </c>
    </row>
    <row r="165" spans="3:10" ht="18" customHeight="1" x14ac:dyDescent="0.25">
      <c r="C165" s="347" t="s">
        <v>8</v>
      </c>
      <c r="D165" s="177">
        <v>713</v>
      </c>
      <c r="E165" s="110">
        <v>786</v>
      </c>
      <c r="F165" s="111">
        <f t="shared" si="10"/>
        <v>0.10238429172510521</v>
      </c>
      <c r="G165" s="110">
        <v>772</v>
      </c>
      <c r="H165" s="111">
        <f t="shared" si="9"/>
        <v>-1.7811704834605591E-2</v>
      </c>
      <c r="I165" s="110"/>
      <c r="J165" s="111" t="str">
        <f t="shared" si="11"/>
        <v/>
      </c>
    </row>
    <row r="166" spans="3:10" ht="18" customHeight="1" x14ac:dyDescent="0.25">
      <c r="C166" s="347" t="s">
        <v>9</v>
      </c>
      <c r="D166" s="177">
        <v>1007</v>
      </c>
      <c r="E166" s="110">
        <v>727</v>
      </c>
      <c r="F166" s="111">
        <f t="shared" si="10"/>
        <v>-0.27805362462760674</v>
      </c>
      <c r="G166" s="110">
        <v>1416</v>
      </c>
      <c r="H166" s="111">
        <f t="shared" si="9"/>
        <v>0.94773039889958732</v>
      </c>
      <c r="I166" s="110"/>
      <c r="J166" s="111" t="str">
        <f t="shared" si="11"/>
        <v/>
      </c>
    </row>
    <row r="167" spans="3:10" ht="18" customHeight="1" x14ac:dyDescent="0.25">
      <c r="C167" s="347" t="s">
        <v>10</v>
      </c>
      <c r="D167" s="177">
        <v>1827</v>
      </c>
      <c r="E167" s="110">
        <v>1060</v>
      </c>
      <c r="F167" s="111">
        <f t="shared" si="10"/>
        <v>-0.41981390257252327</v>
      </c>
      <c r="G167" s="110">
        <v>976</v>
      </c>
      <c r="H167" s="111">
        <f t="shared" si="9"/>
        <v>-7.9245283018867907E-2</v>
      </c>
      <c r="I167" s="110"/>
      <c r="J167" s="111" t="str">
        <f t="shared" si="11"/>
        <v/>
      </c>
    </row>
    <row r="168" spans="3:10" ht="18" customHeight="1" thickBot="1" x14ac:dyDescent="0.3">
      <c r="C168" s="348" t="s">
        <v>11</v>
      </c>
      <c r="D168" s="182">
        <v>966</v>
      </c>
      <c r="E168" s="120">
        <v>1076</v>
      </c>
      <c r="F168" s="118">
        <f t="shared" si="10"/>
        <v>0.11387163561076608</v>
      </c>
      <c r="G168" s="120">
        <v>1000</v>
      </c>
      <c r="H168" s="118">
        <f t="shared" si="9"/>
        <v>-7.0631970260223054E-2</v>
      </c>
      <c r="I168" s="185"/>
      <c r="J168" s="111" t="str">
        <f t="shared" si="11"/>
        <v/>
      </c>
    </row>
    <row r="169" spans="3:10" ht="18.75" customHeight="1" thickBot="1" x14ac:dyDescent="0.3">
      <c r="C169" s="345" t="s">
        <v>36</v>
      </c>
      <c r="D169" s="183">
        <v>11951</v>
      </c>
      <c r="E169" s="125">
        <v>11730</v>
      </c>
      <c r="F169" s="113">
        <f t="shared" si="10"/>
        <v>-1.849217638691325E-2</v>
      </c>
      <c r="G169" s="125">
        <v>10749</v>
      </c>
      <c r="H169" s="113">
        <f t="shared" si="9"/>
        <v>-8.3631713554987219E-2</v>
      </c>
      <c r="I169" s="125">
        <f>SUM(I157:I168)</f>
        <v>3236</v>
      </c>
      <c r="J169" s="113">
        <f>I169/SUMIF(I157:I168,"&lt;&gt;"&amp;"",G157:G168)-1</f>
        <v>0.1954192833394901</v>
      </c>
    </row>
    <row r="170" spans="3:10" ht="21" customHeight="1" x14ac:dyDescent="0.25">
      <c r="C170" s="496" t="s">
        <v>41</v>
      </c>
    </row>
    <row r="171" spans="3:10" ht="18" customHeight="1" x14ac:dyDescent="0.25">
      <c r="C171" s="224" t="s">
        <v>78</v>
      </c>
    </row>
    <row r="190" spans="5:6" x14ac:dyDescent="0.25">
      <c r="E190" s="497" t="s">
        <v>132</v>
      </c>
      <c r="F190" s="499">
        <v>3236</v>
      </c>
    </row>
    <row r="191" spans="5:6" x14ac:dyDescent="0.25">
      <c r="E191" s="497" t="s">
        <v>134</v>
      </c>
      <c r="F191" s="499">
        <v>457</v>
      </c>
    </row>
    <row r="192" spans="5:6" x14ac:dyDescent="0.25">
      <c r="E192" s="497" t="s">
        <v>131</v>
      </c>
      <c r="F192" s="498">
        <v>98</v>
      </c>
    </row>
    <row r="193" spans="5:6" x14ac:dyDescent="0.25">
      <c r="E193" s="497" t="s">
        <v>193</v>
      </c>
      <c r="F193" s="498">
        <v>0</v>
      </c>
    </row>
    <row r="208" spans="5:6" ht="15.75" customHeight="1" x14ac:dyDescent="0.25"/>
    <row r="209" spans="2:10" ht="20.25" customHeight="1" x14ac:dyDescent="0.25"/>
    <row r="210" spans="2:10" ht="39" customHeight="1" x14ac:dyDescent="0.25">
      <c r="B210" s="688" t="s">
        <v>207</v>
      </c>
      <c r="C210" s="688"/>
      <c r="D210" s="688"/>
      <c r="E210" s="688"/>
      <c r="F210" s="688"/>
      <c r="G210" s="688"/>
      <c r="H210" s="688"/>
      <c r="I210" s="688"/>
      <c r="J210" s="688"/>
    </row>
    <row r="211" spans="2:10" ht="21" customHeight="1" thickBot="1" x14ac:dyDescent="0.3">
      <c r="C211" s="353"/>
      <c r="D211" s="354"/>
      <c r="E211" s="354"/>
      <c r="F211" s="354"/>
      <c r="G211" s="354"/>
      <c r="H211" s="354"/>
      <c r="I211" s="354"/>
      <c r="J211" s="354"/>
    </row>
    <row r="212" spans="2:10" ht="26.25" customHeight="1" thickBot="1" x14ac:dyDescent="0.3">
      <c r="C212" s="355"/>
      <c r="D212" s="370" t="s">
        <v>33</v>
      </c>
      <c r="E212" s="682" t="s">
        <v>54</v>
      </c>
      <c r="F212" s="683"/>
      <c r="G212" s="689" t="s">
        <v>196</v>
      </c>
      <c r="H212" s="690"/>
      <c r="I212" s="358" t="s">
        <v>195</v>
      </c>
      <c r="J212" s="357"/>
    </row>
    <row r="213" spans="2:10" ht="39.75" customHeight="1" thickBot="1" x14ac:dyDescent="0.3">
      <c r="C213" s="355"/>
      <c r="D213" s="583" t="s">
        <v>137</v>
      </c>
      <c r="E213" s="382" t="s">
        <v>137</v>
      </c>
      <c r="F213" s="573" t="s">
        <v>49</v>
      </c>
      <c r="G213" s="382" t="s">
        <v>137</v>
      </c>
      <c r="H213" s="573" t="s">
        <v>49</v>
      </c>
      <c r="I213" s="382" t="s">
        <v>137</v>
      </c>
      <c r="J213" s="573" t="s">
        <v>50</v>
      </c>
    </row>
    <row r="214" spans="2:10" ht="21.75" customHeight="1" x14ac:dyDescent="0.25">
      <c r="C214" s="383" t="s">
        <v>0</v>
      </c>
      <c r="D214" s="371">
        <v>2642</v>
      </c>
      <c r="E214" s="359">
        <v>2992</v>
      </c>
      <c r="F214" s="360">
        <f t="shared" ref="F214:F226" si="12">+E214/D214-1</f>
        <v>0.1324753974261923</v>
      </c>
      <c r="G214" s="359">
        <v>2983</v>
      </c>
      <c r="H214" s="360">
        <f t="shared" ref="H214:J226" si="13">+G214/E214-1</f>
        <v>-3.0080213903743713E-3</v>
      </c>
      <c r="I214" s="359">
        <v>3295</v>
      </c>
      <c r="J214" s="360">
        <f t="shared" si="13"/>
        <v>0.10459269192088505</v>
      </c>
    </row>
    <row r="215" spans="2:10" ht="21.75" customHeight="1" x14ac:dyDescent="0.25">
      <c r="C215" s="384" t="s">
        <v>1</v>
      </c>
      <c r="D215" s="317">
        <v>2935</v>
      </c>
      <c r="E215" s="319">
        <v>2706</v>
      </c>
      <c r="F215" s="362">
        <f t="shared" si="12"/>
        <v>-7.802385008517887E-2</v>
      </c>
      <c r="G215" s="319">
        <v>3213</v>
      </c>
      <c r="H215" s="362">
        <f t="shared" si="13"/>
        <v>0.18736141906873605</v>
      </c>
      <c r="I215" s="319">
        <v>3054</v>
      </c>
      <c r="J215" s="360">
        <f t="shared" si="13"/>
        <v>-4.948646125116718E-2</v>
      </c>
    </row>
    <row r="216" spans="2:10" ht="21.75" customHeight="1" x14ac:dyDescent="0.25">
      <c r="C216" s="384" t="s">
        <v>2</v>
      </c>
      <c r="D216" s="317">
        <v>3121</v>
      </c>
      <c r="E216" s="319">
        <v>3128</v>
      </c>
      <c r="F216" s="360">
        <f t="shared" si="12"/>
        <v>2.242870874719749E-3</v>
      </c>
      <c r="G216" s="319">
        <v>2717</v>
      </c>
      <c r="H216" s="360">
        <f t="shared" si="13"/>
        <v>-0.13139386189258317</v>
      </c>
      <c r="I216" s="319">
        <v>3087</v>
      </c>
      <c r="J216" s="360">
        <f t="shared" ref="J216:J225" si="14">IF(I216="","",I216/G216-1)</f>
        <v>0.13617960986382038</v>
      </c>
    </row>
    <row r="217" spans="2:10" ht="21.75" customHeight="1" x14ac:dyDescent="0.25">
      <c r="C217" s="384" t="s">
        <v>3</v>
      </c>
      <c r="D217" s="317">
        <v>2456</v>
      </c>
      <c r="E217" s="319">
        <v>2422</v>
      </c>
      <c r="F217" s="362">
        <f t="shared" si="12"/>
        <v>-1.3843648208469062E-2</v>
      </c>
      <c r="G217" s="319">
        <v>3003</v>
      </c>
      <c r="H217" s="362">
        <f t="shared" si="13"/>
        <v>0.23988439306358389</v>
      </c>
      <c r="I217" s="319"/>
      <c r="J217" s="360" t="str">
        <f t="shared" si="14"/>
        <v/>
      </c>
    </row>
    <row r="218" spans="2:10" ht="21.75" customHeight="1" x14ac:dyDescent="0.25">
      <c r="C218" s="384" t="s">
        <v>4</v>
      </c>
      <c r="D218" s="317">
        <v>2896</v>
      </c>
      <c r="E218" s="319">
        <v>2996</v>
      </c>
      <c r="F218" s="360">
        <f t="shared" si="12"/>
        <v>3.4530386740331487E-2</v>
      </c>
      <c r="G218" s="319">
        <v>3062</v>
      </c>
      <c r="H218" s="360">
        <f t="shared" si="13"/>
        <v>2.2029372496662258E-2</v>
      </c>
      <c r="I218" s="319"/>
      <c r="J218" s="360" t="str">
        <f t="shared" si="14"/>
        <v/>
      </c>
    </row>
    <row r="219" spans="2:10" ht="21.75" customHeight="1" x14ac:dyDescent="0.25">
      <c r="C219" s="384" t="s">
        <v>5</v>
      </c>
      <c r="D219" s="317">
        <v>2653</v>
      </c>
      <c r="E219" s="319">
        <v>2914</v>
      </c>
      <c r="F219" s="362">
        <f t="shared" si="12"/>
        <v>9.8379193366000761E-2</v>
      </c>
      <c r="G219" s="319">
        <v>2681</v>
      </c>
      <c r="H219" s="362">
        <f t="shared" si="13"/>
        <v>-7.9958819492107036E-2</v>
      </c>
      <c r="I219" s="319"/>
      <c r="J219" s="360" t="str">
        <f t="shared" si="14"/>
        <v/>
      </c>
    </row>
    <row r="220" spans="2:10" ht="21.75" customHeight="1" x14ac:dyDescent="0.25">
      <c r="C220" s="384" t="s">
        <v>6</v>
      </c>
      <c r="D220" s="317">
        <v>2162</v>
      </c>
      <c r="E220" s="319">
        <v>2096</v>
      </c>
      <c r="F220" s="360">
        <f t="shared" si="12"/>
        <v>-3.0527289546716019E-2</v>
      </c>
      <c r="G220" s="319">
        <v>2486</v>
      </c>
      <c r="H220" s="360">
        <f t="shared" si="13"/>
        <v>0.18606870229007644</v>
      </c>
      <c r="I220" s="319"/>
      <c r="J220" s="360" t="str">
        <f t="shared" si="14"/>
        <v/>
      </c>
    </row>
    <row r="221" spans="2:10" ht="21.75" customHeight="1" x14ac:dyDescent="0.25">
      <c r="C221" s="384" t="s">
        <v>7</v>
      </c>
      <c r="D221" s="317">
        <v>1681</v>
      </c>
      <c r="E221" s="319">
        <v>1642</v>
      </c>
      <c r="F221" s="362">
        <f t="shared" si="12"/>
        <v>-2.3200475907198093E-2</v>
      </c>
      <c r="G221" s="319">
        <v>1709</v>
      </c>
      <c r="H221" s="362">
        <f t="shared" si="13"/>
        <v>4.0803897685748991E-2</v>
      </c>
      <c r="I221" s="319"/>
      <c r="J221" s="360" t="str">
        <f t="shared" si="14"/>
        <v/>
      </c>
    </row>
    <row r="222" spans="2:10" ht="21.75" customHeight="1" x14ac:dyDescent="0.25">
      <c r="C222" s="384" t="s">
        <v>8</v>
      </c>
      <c r="D222" s="317">
        <v>2760</v>
      </c>
      <c r="E222" s="319">
        <v>2492</v>
      </c>
      <c r="F222" s="360">
        <f t="shared" si="12"/>
        <v>-9.710144927536235E-2</v>
      </c>
      <c r="G222" s="319">
        <v>2552</v>
      </c>
      <c r="H222" s="360">
        <f t="shared" si="13"/>
        <v>2.4077046548956593E-2</v>
      </c>
      <c r="I222" s="319"/>
      <c r="J222" s="360" t="str">
        <f t="shared" si="14"/>
        <v/>
      </c>
    </row>
    <row r="223" spans="2:10" ht="21.75" customHeight="1" x14ac:dyDescent="0.25">
      <c r="C223" s="384" t="s">
        <v>9</v>
      </c>
      <c r="D223" s="317">
        <v>2359</v>
      </c>
      <c r="E223" s="319">
        <v>2666</v>
      </c>
      <c r="F223" s="362">
        <f t="shared" si="12"/>
        <v>0.13013988978380664</v>
      </c>
      <c r="G223" s="319">
        <v>3087</v>
      </c>
      <c r="H223" s="362">
        <f t="shared" si="13"/>
        <v>0.15791447861965491</v>
      </c>
      <c r="I223" s="319"/>
      <c r="J223" s="360" t="str">
        <f t="shared" si="14"/>
        <v/>
      </c>
    </row>
    <row r="224" spans="2:10" ht="21.75" customHeight="1" x14ac:dyDescent="0.25">
      <c r="C224" s="384" t="s">
        <v>10</v>
      </c>
      <c r="D224" s="317">
        <v>2581</v>
      </c>
      <c r="E224" s="319">
        <v>2662</v>
      </c>
      <c r="F224" s="360">
        <f t="shared" si="12"/>
        <v>3.1383184812088238E-2</v>
      </c>
      <c r="G224" s="319">
        <v>2742</v>
      </c>
      <c r="H224" s="360">
        <f t="shared" si="13"/>
        <v>3.0052592036063031E-2</v>
      </c>
      <c r="I224" s="319"/>
      <c r="J224" s="360" t="str">
        <f t="shared" si="14"/>
        <v/>
      </c>
    </row>
    <row r="225" spans="3:10" ht="21.75" customHeight="1" thickBot="1" x14ac:dyDescent="0.3">
      <c r="C225" s="385" t="s">
        <v>11</v>
      </c>
      <c r="D225" s="372">
        <v>2500</v>
      </c>
      <c r="E225" s="367">
        <v>2477</v>
      </c>
      <c r="F225" s="368">
        <f t="shared" si="12"/>
        <v>-9.199999999999986E-3</v>
      </c>
      <c r="G225" s="320">
        <v>2710</v>
      </c>
      <c r="H225" s="363">
        <f t="shared" si="13"/>
        <v>9.4065401695599515E-2</v>
      </c>
      <c r="I225" s="320"/>
      <c r="J225" s="361" t="str">
        <f t="shared" si="14"/>
        <v/>
      </c>
    </row>
    <row r="226" spans="3:10" ht="24.75" customHeight="1" thickBot="1" x14ac:dyDescent="0.3">
      <c r="C226" s="386" t="s">
        <v>36</v>
      </c>
      <c r="D226" s="388">
        <v>30746</v>
      </c>
      <c r="E226" s="389">
        <v>31193</v>
      </c>
      <c r="F226" s="356">
        <f t="shared" si="12"/>
        <v>1.4538476549795121E-2</v>
      </c>
      <c r="G226" s="389">
        <v>32945</v>
      </c>
      <c r="H226" s="356">
        <f t="shared" si="13"/>
        <v>5.6166447600423108E-2</v>
      </c>
      <c r="I226" s="389">
        <f>SUM(I214:I225)</f>
        <v>9436</v>
      </c>
      <c r="J226" s="356">
        <f>I226/SUMIF(I214:I225,"&lt;&gt;"&amp;"",G214:G225)-1</f>
        <v>5.867833501626829E-2</v>
      </c>
    </row>
    <row r="227" spans="3:10" ht="21" customHeight="1" x14ac:dyDescent="0.25">
      <c r="C227" s="496" t="s">
        <v>41</v>
      </c>
    </row>
    <row r="228" spans="3:10" ht="18" customHeight="1" x14ac:dyDescent="0.25">
      <c r="C228" s="224" t="s">
        <v>78</v>
      </c>
    </row>
    <row r="255" spans="3:10" ht="26.25" customHeight="1" x14ac:dyDescent="0.25"/>
    <row r="256" spans="3:10" ht="36" customHeight="1" x14ac:dyDescent="0.25">
      <c r="C256" s="681" t="s">
        <v>208</v>
      </c>
      <c r="D256" s="681"/>
      <c r="E256" s="681"/>
      <c r="F256" s="681"/>
      <c r="G256" s="681"/>
      <c r="H256" s="681"/>
      <c r="I256" s="681"/>
      <c r="J256" s="681"/>
    </row>
    <row r="257" spans="3:10" ht="19.5" customHeight="1" thickBot="1" x14ac:dyDescent="0.3"/>
    <row r="258" spans="3:10" ht="20.25" customHeight="1" thickBot="1" x14ac:dyDescent="0.3">
      <c r="C258" s="395"/>
      <c r="D258" s="441">
        <v>2022</v>
      </c>
      <c r="E258" s="677">
        <v>2023</v>
      </c>
      <c r="F258" s="678"/>
      <c r="G258" s="677">
        <v>2024</v>
      </c>
      <c r="H258" s="678"/>
      <c r="I258" s="686" t="s">
        <v>195</v>
      </c>
      <c r="J258" s="687"/>
    </row>
    <row r="259" spans="3:10" ht="36" customHeight="1" thickBot="1" x14ac:dyDescent="0.3">
      <c r="C259" s="395"/>
      <c r="D259" s="396" t="s">
        <v>138</v>
      </c>
      <c r="E259" s="397" t="s">
        <v>138</v>
      </c>
      <c r="F259" s="573" t="s">
        <v>49</v>
      </c>
      <c r="G259" s="397" t="s">
        <v>138</v>
      </c>
      <c r="H259" s="573" t="s">
        <v>49</v>
      </c>
      <c r="I259" s="397" t="s">
        <v>138</v>
      </c>
      <c r="J259" s="574" t="s">
        <v>50</v>
      </c>
    </row>
    <row r="260" spans="3:10" ht="18" customHeight="1" x14ac:dyDescent="0.25">
      <c r="C260" s="383" t="s">
        <v>0</v>
      </c>
      <c r="D260" s="398">
        <v>1462</v>
      </c>
      <c r="E260" s="399">
        <v>1555</v>
      </c>
      <c r="F260" s="111">
        <f t="shared" ref="F260:F272" si="15">+E260/D260-1</f>
        <v>6.3611491108071183E-2</v>
      </c>
      <c r="G260" s="399">
        <v>1855</v>
      </c>
      <c r="H260" s="111">
        <f t="shared" ref="H260:H272" si="16">+G260/E260-1</f>
        <v>0.19292604501607724</v>
      </c>
      <c r="I260" s="404">
        <v>1984</v>
      </c>
      <c r="J260" s="111">
        <f t="shared" ref="J260:J261" si="17">+I260/G260-1</f>
        <v>6.954177897574132E-2</v>
      </c>
    </row>
    <row r="261" spans="3:10" ht="18" customHeight="1" x14ac:dyDescent="0.25">
      <c r="C261" s="384" t="s">
        <v>1</v>
      </c>
      <c r="D261" s="400">
        <v>3626</v>
      </c>
      <c r="E261" s="401">
        <v>2395</v>
      </c>
      <c r="F261" s="111">
        <f t="shared" si="15"/>
        <v>-0.33949255377826804</v>
      </c>
      <c r="G261" s="401">
        <v>2725</v>
      </c>
      <c r="H261" s="111">
        <f t="shared" si="16"/>
        <v>0.13778705636743216</v>
      </c>
      <c r="I261" s="405">
        <v>3204</v>
      </c>
      <c r="J261" s="111">
        <f t="shared" si="17"/>
        <v>0.1757798165137614</v>
      </c>
    </row>
    <row r="262" spans="3:10" ht="18" customHeight="1" x14ac:dyDescent="0.25">
      <c r="C262" s="384" t="s">
        <v>2</v>
      </c>
      <c r="D262" s="400">
        <v>4164</v>
      </c>
      <c r="E262" s="401">
        <v>3006</v>
      </c>
      <c r="F262" s="111">
        <f t="shared" si="15"/>
        <v>-0.27809798270893371</v>
      </c>
      <c r="G262" s="401">
        <v>2613</v>
      </c>
      <c r="H262" s="111">
        <f t="shared" si="16"/>
        <v>-0.13073852295409183</v>
      </c>
      <c r="I262" s="405">
        <v>3793</v>
      </c>
      <c r="J262" s="139">
        <f t="shared" ref="J262:J270" si="18">IF(I262="","",I262/G262-1)</f>
        <v>0.45158821278224259</v>
      </c>
    </row>
    <row r="263" spans="3:10" ht="18" customHeight="1" x14ac:dyDescent="0.25">
      <c r="C263" s="384" t="s">
        <v>3</v>
      </c>
      <c r="D263" s="400">
        <v>3478</v>
      </c>
      <c r="E263" s="401">
        <v>2666</v>
      </c>
      <c r="F263" s="111">
        <f t="shared" si="15"/>
        <v>-0.23346751006325472</v>
      </c>
      <c r="G263" s="401">
        <v>3132</v>
      </c>
      <c r="H263" s="111">
        <f t="shared" si="16"/>
        <v>0.17479369842460613</v>
      </c>
      <c r="I263" s="405"/>
      <c r="J263" s="139" t="str">
        <f t="shared" si="18"/>
        <v/>
      </c>
    </row>
    <row r="264" spans="3:10" ht="18" customHeight="1" x14ac:dyDescent="0.25">
      <c r="C264" s="384" t="s">
        <v>4</v>
      </c>
      <c r="D264" s="400">
        <v>3392</v>
      </c>
      <c r="E264" s="401">
        <v>3196</v>
      </c>
      <c r="F264" s="111">
        <f t="shared" si="15"/>
        <v>-5.7783018867924474E-2</v>
      </c>
      <c r="G264" s="401">
        <v>2944</v>
      </c>
      <c r="H264" s="111">
        <f t="shared" si="16"/>
        <v>-7.8848560700876091E-2</v>
      </c>
      <c r="I264" s="405"/>
      <c r="J264" s="139" t="str">
        <f t="shared" si="18"/>
        <v/>
      </c>
    </row>
    <row r="265" spans="3:10" ht="18" customHeight="1" x14ac:dyDescent="0.25">
      <c r="C265" s="384" t="s">
        <v>5</v>
      </c>
      <c r="D265" s="400">
        <v>3108</v>
      </c>
      <c r="E265" s="401">
        <v>2733</v>
      </c>
      <c r="F265" s="111">
        <f t="shared" si="15"/>
        <v>-0.12065637065637069</v>
      </c>
      <c r="G265" s="401">
        <v>3155</v>
      </c>
      <c r="H265" s="111">
        <f t="shared" si="16"/>
        <v>0.15440907427735096</v>
      </c>
      <c r="I265" s="405"/>
      <c r="J265" s="139" t="str">
        <f t="shared" si="18"/>
        <v/>
      </c>
    </row>
    <row r="266" spans="3:10" ht="18" customHeight="1" x14ac:dyDescent="0.25">
      <c r="C266" s="384" t="s">
        <v>6</v>
      </c>
      <c r="D266" s="400">
        <v>2475</v>
      </c>
      <c r="E266" s="401">
        <v>2307</v>
      </c>
      <c r="F266" s="111">
        <f t="shared" si="15"/>
        <v>-6.7878787878787872E-2</v>
      </c>
      <c r="G266" s="401">
        <v>2623</v>
      </c>
      <c r="H266" s="111">
        <f t="shared" si="16"/>
        <v>0.13697442566103168</v>
      </c>
      <c r="I266" s="405"/>
      <c r="J266" s="139" t="str">
        <f t="shared" si="18"/>
        <v/>
      </c>
    </row>
    <row r="267" spans="3:10" ht="18" customHeight="1" x14ac:dyDescent="0.25">
      <c r="C267" s="384" t="s">
        <v>7</v>
      </c>
      <c r="D267" s="400">
        <v>1603</v>
      </c>
      <c r="E267" s="401">
        <v>1270</v>
      </c>
      <c r="F267" s="111">
        <f t="shared" si="15"/>
        <v>-0.20773549594510288</v>
      </c>
      <c r="G267" s="401">
        <v>1403</v>
      </c>
      <c r="H267" s="111">
        <f t="shared" si="16"/>
        <v>0.10472440944881889</v>
      </c>
      <c r="I267" s="405"/>
      <c r="J267" s="139" t="str">
        <f t="shared" si="18"/>
        <v/>
      </c>
    </row>
    <row r="268" spans="3:10" ht="18" customHeight="1" x14ac:dyDescent="0.25">
      <c r="C268" s="384" t="s">
        <v>8</v>
      </c>
      <c r="D268" s="400">
        <v>1509</v>
      </c>
      <c r="E268" s="401">
        <v>1716</v>
      </c>
      <c r="F268" s="111">
        <f t="shared" si="15"/>
        <v>0.1371769383697814</v>
      </c>
      <c r="G268" s="401">
        <v>1410</v>
      </c>
      <c r="H268" s="111">
        <f t="shared" si="16"/>
        <v>-0.17832167832167833</v>
      </c>
      <c r="I268" s="405"/>
      <c r="J268" s="139" t="str">
        <f t="shared" si="18"/>
        <v/>
      </c>
    </row>
    <row r="269" spans="3:10" ht="18" customHeight="1" x14ac:dyDescent="0.25">
      <c r="C269" s="384" t="s">
        <v>9</v>
      </c>
      <c r="D269" s="400">
        <v>3135</v>
      </c>
      <c r="E269" s="401">
        <v>3255</v>
      </c>
      <c r="F269" s="111">
        <f t="shared" si="15"/>
        <v>3.8277511961722466E-2</v>
      </c>
      <c r="G269" s="401">
        <v>3252</v>
      </c>
      <c r="H269" s="111">
        <f t="shared" si="16"/>
        <v>-9.2165898617513342E-4</v>
      </c>
      <c r="I269" s="405"/>
      <c r="J269" s="139" t="str">
        <f t="shared" si="18"/>
        <v/>
      </c>
    </row>
    <row r="270" spans="3:10" ht="18" customHeight="1" x14ac:dyDescent="0.25">
      <c r="C270" s="384" t="s">
        <v>10</v>
      </c>
      <c r="D270" s="400">
        <v>2955</v>
      </c>
      <c r="E270" s="401">
        <v>3055</v>
      </c>
      <c r="F270" s="111">
        <f t="shared" si="15"/>
        <v>3.384094754653133E-2</v>
      </c>
      <c r="G270" s="401">
        <v>3199</v>
      </c>
      <c r="H270" s="111">
        <f t="shared" si="16"/>
        <v>4.7135842880523748E-2</v>
      </c>
      <c r="I270" s="406"/>
      <c r="J270" s="139" t="str">
        <f t="shared" si="18"/>
        <v/>
      </c>
    </row>
    <row r="271" spans="3:10" ht="18" customHeight="1" thickBot="1" x14ac:dyDescent="0.3">
      <c r="C271" s="385" t="s">
        <v>11</v>
      </c>
      <c r="D271" s="402">
        <v>1904</v>
      </c>
      <c r="E271" s="403">
        <v>2314</v>
      </c>
      <c r="F271" s="118">
        <f t="shared" si="15"/>
        <v>0.21533613445378141</v>
      </c>
      <c r="G271" s="403">
        <v>2652</v>
      </c>
      <c r="H271" s="118">
        <f t="shared" si="16"/>
        <v>0.14606741573033699</v>
      </c>
      <c r="I271" s="407"/>
      <c r="J271" s="141" t="str">
        <f>IF(I271="","",I271/#REF!-1)</f>
        <v/>
      </c>
    </row>
    <row r="272" spans="3:10" ht="19.5" customHeight="1" thickBot="1" x14ac:dyDescent="0.3">
      <c r="C272" s="386" t="s">
        <v>36</v>
      </c>
      <c r="D272" s="388">
        <v>32811</v>
      </c>
      <c r="E272" s="389">
        <v>29468</v>
      </c>
      <c r="F272" s="113">
        <f t="shared" si="15"/>
        <v>-0.10188656243333027</v>
      </c>
      <c r="G272" s="389">
        <f>SUM(G260:G271)</f>
        <v>30963</v>
      </c>
      <c r="H272" s="113">
        <f t="shared" si="16"/>
        <v>5.0732998506854976E-2</v>
      </c>
      <c r="I272" s="389">
        <f>SUM(I260:I271)</f>
        <v>8981</v>
      </c>
      <c r="J272" s="356">
        <f>I272/SUMIF(I260:I271,"&lt;&gt;"&amp;"",G260:G271)-1</f>
        <v>0.24857500347560135</v>
      </c>
    </row>
    <row r="273" spans="3:3" ht="21.75" customHeight="1" x14ac:dyDescent="0.25">
      <c r="C273" s="496" t="s">
        <v>41</v>
      </c>
    </row>
    <row r="274" spans="3:3" ht="17.25" customHeight="1" x14ac:dyDescent="0.25">
      <c r="C274" s="224" t="s">
        <v>78</v>
      </c>
    </row>
    <row r="294" spans="6:7" x14ac:dyDescent="0.25">
      <c r="F294" s="34">
        <v>57</v>
      </c>
      <c r="G294" t="s">
        <v>134</v>
      </c>
    </row>
    <row r="295" spans="6:7" x14ac:dyDescent="0.25">
      <c r="F295" s="34">
        <v>8981</v>
      </c>
      <c r="G295" t="s">
        <v>132</v>
      </c>
    </row>
    <row r="315" spans="3:10" ht="36.75" customHeight="1" x14ac:dyDescent="0.25">
      <c r="C315" s="684" t="s">
        <v>209</v>
      </c>
      <c r="D315" s="684"/>
      <c r="E315" s="684"/>
      <c r="F315" s="684"/>
      <c r="G315" s="684"/>
      <c r="H315" s="684"/>
      <c r="I315" s="684"/>
      <c r="J315" s="684"/>
    </row>
    <row r="317" spans="3:10" ht="15.75" thickBot="1" x14ac:dyDescent="0.3"/>
    <row r="318" spans="3:10" ht="24" customHeight="1" thickBot="1" x14ac:dyDescent="0.3">
      <c r="C318" s="355"/>
      <c r="D318" s="370" t="s">
        <v>33</v>
      </c>
      <c r="E318" s="682" t="s">
        <v>54</v>
      </c>
      <c r="F318" s="683"/>
      <c r="G318" s="689" t="s">
        <v>196</v>
      </c>
      <c r="H318" s="690"/>
      <c r="I318" s="369" t="s">
        <v>195</v>
      </c>
      <c r="J318" s="357"/>
    </row>
    <row r="319" spans="3:10" ht="39" customHeight="1" thickBot="1" x14ac:dyDescent="0.3">
      <c r="C319" s="355"/>
      <c r="D319" s="576" t="s">
        <v>181</v>
      </c>
      <c r="E319" s="576" t="s">
        <v>181</v>
      </c>
      <c r="F319" s="575" t="s">
        <v>49</v>
      </c>
      <c r="G319" s="576" t="s">
        <v>181</v>
      </c>
      <c r="H319" s="575" t="s">
        <v>49</v>
      </c>
      <c r="I319" s="576" t="s">
        <v>181</v>
      </c>
      <c r="J319" s="575" t="s">
        <v>50</v>
      </c>
    </row>
    <row r="320" spans="3:10" ht="20.25" customHeight="1" x14ac:dyDescent="0.25">
      <c r="C320" s="391" t="s">
        <v>0</v>
      </c>
      <c r="D320" s="371">
        <v>265</v>
      </c>
      <c r="E320" s="359">
        <v>249</v>
      </c>
      <c r="F320" s="360">
        <f t="shared" ref="F320:F332" si="19">E320/D320-1</f>
        <v>-6.0377358490566024E-2</v>
      </c>
      <c r="G320" s="359">
        <v>285</v>
      </c>
      <c r="H320" s="360">
        <f t="shared" ref="H320:H332" si="20">G320/E320-1</f>
        <v>0.14457831325301207</v>
      </c>
      <c r="I320" s="364">
        <v>345</v>
      </c>
      <c r="J320" s="360">
        <f t="shared" ref="J320:J321" si="21">+I320/G320-1</f>
        <v>0.21052631578947367</v>
      </c>
    </row>
    <row r="321" spans="3:10" ht="20.25" customHeight="1" x14ac:dyDescent="0.25">
      <c r="C321" s="392" t="s">
        <v>1</v>
      </c>
      <c r="D321" s="317">
        <v>252</v>
      </c>
      <c r="E321" s="319">
        <v>244</v>
      </c>
      <c r="F321" s="362">
        <f t="shared" si="19"/>
        <v>-3.1746031746031744E-2</v>
      </c>
      <c r="G321" s="319">
        <v>309</v>
      </c>
      <c r="H321" s="362">
        <f t="shared" si="20"/>
        <v>0.26639344262295084</v>
      </c>
      <c r="I321" s="365">
        <v>292</v>
      </c>
      <c r="J321" s="360">
        <f t="shared" si="21"/>
        <v>-5.5016181229773475E-2</v>
      </c>
    </row>
    <row r="322" spans="3:10" ht="20.25" customHeight="1" x14ac:dyDescent="0.25">
      <c r="C322" s="392" t="s">
        <v>2</v>
      </c>
      <c r="D322" s="317">
        <v>269</v>
      </c>
      <c r="E322" s="319">
        <v>248</v>
      </c>
      <c r="F322" s="360">
        <f t="shared" si="19"/>
        <v>-7.8066914498141293E-2</v>
      </c>
      <c r="G322" s="319">
        <v>274</v>
      </c>
      <c r="H322" s="360">
        <f t="shared" si="20"/>
        <v>0.10483870967741926</v>
      </c>
      <c r="I322" s="365">
        <v>274</v>
      </c>
      <c r="J322" s="360">
        <f t="shared" ref="J322:J331" si="22">IF(I322="","",I322/G322-1)</f>
        <v>0</v>
      </c>
    </row>
    <row r="323" spans="3:10" ht="20.25" customHeight="1" x14ac:dyDescent="0.25">
      <c r="C323" s="392" t="s">
        <v>3</v>
      </c>
      <c r="D323" s="317">
        <v>228</v>
      </c>
      <c r="E323" s="319">
        <v>205</v>
      </c>
      <c r="F323" s="362">
        <f t="shared" si="19"/>
        <v>-0.10087719298245612</v>
      </c>
      <c r="G323" s="319">
        <v>292</v>
      </c>
      <c r="H323" s="362">
        <f t="shared" si="20"/>
        <v>0.42439024390243896</v>
      </c>
      <c r="I323" s="365"/>
      <c r="J323" s="360" t="str">
        <f t="shared" si="22"/>
        <v/>
      </c>
    </row>
    <row r="324" spans="3:10" ht="20.25" customHeight="1" x14ac:dyDescent="0.25">
      <c r="C324" s="392" t="s">
        <v>4</v>
      </c>
      <c r="D324" s="317">
        <v>300</v>
      </c>
      <c r="E324" s="319">
        <v>306</v>
      </c>
      <c r="F324" s="360">
        <f t="shared" si="19"/>
        <v>2.0000000000000018E-2</v>
      </c>
      <c r="G324" s="319">
        <v>311</v>
      </c>
      <c r="H324" s="360">
        <f t="shared" si="20"/>
        <v>1.6339869281045694E-2</v>
      </c>
      <c r="I324" s="365"/>
      <c r="J324" s="360" t="str">
        <f t="shared" si="22"/>
        <v/>
      </c>
    </row>
    <row r="325" spans="3:10" ht="20.25" customHeight="1" x14ac:dyDescent="0.25">
      <c r="C325" s="392" t="s">
        <v>5</v>
      </c>
      <c r="D325" s="317">
        <v>296</v>
      </c>
      <c r="E325" s="319">
        <v>266</v>
      </c>
      <c r="F325" s="362">
        <f t="shared" si="19"/>
        <v>-0.10135135135135132</v>
      </c>
      <c r="G325" s="319">
        <v>234</v>
      </c>
      <c r="H325" s="362">
        <f t="shared" si="20"/>
        <v>-0.12030075187969924</v>
      </c>
      <c r="I325" s="365"/>
      <c r="J325" s="360" t="str">
        <f t="shared" si="22"/>
        <v/>
      </c>
    </row>
    <row r="326" spans="3:10" ht="20.25" customHeight="1" x14ac:dyDescent="0.25">
      <c r="C326" s="392" t="s">
        <v>6</v>
      </c>
      <c r="D326" s="317">
        <v>255</v>
      </c>
      <c r="E326" s="319">
        <v>173</v>
      </c>
      <c r="F326" s="360">
        <f t="shared" si="19"/>
        <v>-0.32156862745098036</v>
      </c>
      <c r="G326" s="319">
        <v>190</v>
      </c>
      <c r="H326" s="360">
        <f t="shared" si="20"/>
        <v>9.8265895953757232E-2</v>
      </c>
      <c r="I326" s="365"/>
      <c r="J326" s="360" t="str">
        <f t="shared" si="22"/>
        <v/>
      </c>
    </row>
    <row r="327" spans="3:10" ht="20.25" customHeight="1" x14ac:dyDescent="0.25">
      <c r="C327" s="392" t="s">
        <v>7</v>
      </c>
      <c r="D327" s="317">
        <v>152</v>
      </c>
      <c r="E327" s="319">
        <v>162</v>
      </c>
      <c r="F327" s="362">
        <f t="shared" si="19"/>
        <v>6.578947368421062E-2</v>
      </c>
      <c r="G327" s="319">
        <v>135</v>
      </c>
      <c r="H327" s="362">
        <f t="shared" si="20"/>
        <v>-0.16666666666666663</v>
      </c>
      <c r="I327" s="365"/>
      <c r="J327" s="360" t="str">
        <f t="shared" si="22"/>
        <v/>
      </c>
    </row>
    <row r="328" spans="3:10" ht="20.25" customHeight="1" x14ac:dyDescent="0.25">
      <c r="C328" s="392" t="s">
        <v>8</v>
      </c>
      <c r="D328" s="317">
        <v>262</v>
      </c>
      <c r="E328" s="319">
        <v>266</v>
      </c>
      <c r="F328" s="360">
        <f t="shared" si="19"/>
        <v>1.5267175572519109E-2</v>
      </c>
      <c r="G328" s="319">
        <v>263</v>
      </c>
      <c r="H328" s="360">
        <f t="shared" si="20"/>
        <v>-1.1278195488721776E-2</v>
      </c>
      <c r="I328" s="365"/>
      <c r="J328" s="360" t="str">
        <f t="shared" si="22"/>
        <v/>
      </c>
    </row>
    <row r="329" spans="3:10" ht="20.25" customHeight="1" x14ac:dyDescent="0.25">
      <c r="C329" s="392" t="s">
        <v>9</v>
      </c>
      <c r="D329" s="317">
        <v>206</v>
      </c>
      <c r="E329" s="319">
        <v>274</v>
      </c>
      <c r="F329" s="362">
        <f t="shared" si="19"/>
        <v>0.33009708737864085</v>
      </c>
      <c r="G329" s="319">
        <v>288</v>
      </c>
      <c r="H329" s="362">
        <f t="shared" si="20"/>
        <v>5.1094890510948954E-2</v>
      </c>
      <c r="I329" s="365"/>
      <c r="J329" s="360" t="str">
        <f t="shared" si="22"/>
        <v/>
      </c>
    </row>
    <row r="330" spans="3:10" ht="20.25" customHeight="1" x14ac:dyDescent="0.25">
      <c r="C330" s="392" t="s">
        <v>10</v>
      </c>
      <c r="D330" s="317">
        <v>260</v>
      </c>
      <c r="E330" s="319">
        <v>299</v>
      </c>
      <c r="F330" s="360">
        <f t="shared" si="19"/>
        <v>0.14999999999999991</v>
      </c>
      <c r="G330" s="319">
        <v>270</v>
      </c>
      <c r="H330" s="360">
        <f t="shared" si="20"/>
        <v>-9.6989966555183993E-2</v>
      </c>
      <c r="I330" s="365"/>
      <c r="J330" s="360" t="str">
        <f t="shared" si="22"/>
        <v/>
      </c>
    </row>
    <row r="331" spans="3:10" ht="20.25" customHeight="1" thickBot="1" x14ac:dyDescent="0.3">
      <c r="C331" s="393" t="s">
        <v>11</v>
      </c>
      <c r="D331" s="372">
        <v>199</v>
      </c>
      <c r="E331" s="367">
        <v>240</v>
      </c>
      <c r="F331" s="368">
        <f t="shared" si="19"/>
        <v>0.20603015075376874</v>
      </c>
      <c r="G331" s="320">
        <v>232</v>
      </c>
      <c r="H331" s="363">
        <f t="shared" si="20"/>
        <v>-3.3333333333333326E-2</v>
      </c>
      <c r="I331" s="366"/>
      <c r="J331" s="361" t="str">
        <f t="shared" si="22"/>
        <v/>
      </c>
    </row>
    <row r="332" spans="3:10" ht="22.5" customHeight="1" thickBot="1" x14ac:dyDescent="0.3">
      <c r="C332" s="394" t="s">
        <v>36</v>
      </c>
      <c r="D332" s="183">
        <v>2944</v>
      </c>
      <c r="E332" s="125">
        <v>2932</v>
      </c>
      <c r="F332" s="356">
        <f t="shared" si="19"/>
        <v>-4.0760869565217295E-3</v>
      </c>
      <c r="G332" s="125">
        <v>3083</v>
      </c>
      <c r="H332" s="356">
        <f t="shared" si="20"/>
        <v>5.1500682128240216E-2</v>
      </c>
      <c r="I332" s="390">
        <f>SUM(I320:I331)</f>
        <v>911</v>
      </c>
      <c r="J332" s="356">
        <f>I332/SUMIF(I320:I331,"&lt;&gt;"&amp;"",G320:G331)-1</f>
        <v>4.9539170506912367E-2</v>
      </c>
    </row>
    <row r="333" spans="3:10" ht="12" customHeight="1" x14ac:dyDescent="0.25"/>
    <row r="334" spans="3:10" x14ac:dyDescent="0.25">
      <c r="C334" s="496" t="s">
        <v>41</v>
      </c>
    </row>
    <row r="335" spans="3:10" ht="20.25" customHeight="1" x14ac:dyDescent="0.25">
      <c r="C335" s="224" t="s">
        <v>78</v>
      </c>
    </row>
    <row r="363" spans="3:10" ht="15" customHeight="1" x14ac:dyDescent="0.25"/>
    <row r="364" spans="3:10" ht="32.25" customHeight="1" x14ac:dyDescent="0.25">
      <c r="C364" s="685" t="s">
        <v>210</v>
      </c>
      <c r="D364" s="685"/>
      <c r="E364" s="685"/>
      <c r="F364" s="685"/>
      <c r="G364" s="685"/>
      <c r="H364" s="685"/>
      <c r="I364" s="685"/>
      <c r="J364" s="685"/>
    </row>
    <row r="365" spans="3:10" ht="21" customHeight="1" thickBot="1" x14ac:dyDescent="0.3"/>
    <row r="366" spans="3:10" ht="18.75" customHeight="1" thickBot="1" x14ac:dyDescent="0.3">
      <c r="C366" s="395"/>
      <c r="D366" s="441">
        <v>2022</v>
      </c>
      <c r="E366" s="677">
        <v>2023</v>
      </c>
      <c r="F366" s="678"/>
      <c r="G366" s="677">
        <v>2024</v>
      </c>
      <c r="H366" s="678"/>
      <c r="I366" s="686" t="s">
        <v>195</v>
      </c>
      <c r="J366" s="687"/>
    </row>
    <row r="367" spans="3:10" ht="39" customHeight="1" thickBot="1" x14ac:dyDescent="0.3">
      <c r="C367" s="395"/>
      <c r="D367" s="408" t="s">
        <v>138</v>
      </c>
      <c r="E367" s="409" t="s">
        <v>138</v>
      </c>
      <c r="F367" s="575" t="s">
        <v>49</v>
      </c>
      <c r="G367" s="409" t="s">
        <v>138</v>
      </c>
      <c r="H367" s="575" t="s">
        <v>49</v>
      </c>
      <c r="I367" s="409" t="s">
        <v>138</v>
      </c>
      <c r="J367" s="575" t="s">
        <v>50</v>
      </c>
    </row>
    <row r="368" spans="3:10" ht="16.5" customHeight="1" x14ac:dyDescent="0.25">
      <c r="C368" s="346" t="s">
        <v>0</v>
      </c>
      <c r="D368" s="398">
        <v>133</v>
      </c>
      <c r="E368" s="399">
        <v>135</v>
      </c>
      <c r="F368" s="111">
        <f t="shared" ref="F368:F380" si="23">+E368/D368-1</f>
        <v>1.5037593984962516E-2</v>
      </c>
      <c r="G368" s="399">
        <v>153</v>
      </c>
      <c r="H368" s="111">
        <f t="shared" ref="H368:H380" si="24">+G368/E368-1</f>
        <v>0.1333333333333333</v>
      </c>
      <c r="I368" s="404">
        <v>181</v>
      </c>
      <c r="J368" s="111">
        <f t="shared" ref="J368:J369" si="25">+I368/G368-1</f>
        <v>0.18300653594771243</v>
      </c>
    </row>
    <row r="369" spans="3:10" ht="16.5" customHeight="1" x14ac:dyDescent="0.25">
      <c r="C369" s="347" t="s">
        <v>1</v>
      </c>
      <c r="D369" s="400">
        <v>342</v>
      </c>
      <c r="E369" s="401">
        <v>214</v>
      </c>
      <c r="F369" s="111">
        <f t="shared" si="23"/>
        <v>-0.3742690058479532</v>
      </c>
      <c r="G369" s="401">
        <v>299</v>
      </c>
      <c r="H369" s="111">
        <f t="shared" si="24"/>
        <v>0.39719626168224309</v>
      </c>
      <c r="I369" s="405">
        <v>231</v>
      </c>
      <c r="J369" s="111">
        <f t="shared" si="25"/>
        <v>-0.22742474916387956</v>
      </c>
    </row>
    <row r="370" spans="3:10" ht="16.5" customHeight="1" x14ac:dyDescent="0.25">
      <c r="C370" s="347" t="s">
        <v>2</v>
      </c>
      <c r="D370" s="400">
        <v>382</v>
      </c>
      <c r="E370" s="401">
        <v>255</v>
      </c>
      <c r="F370" s="111">
        <f t="shared" si="23"/>
        <v>-0.33246073298429324</v>
      </c>
      <c r="G370" s="401">
        <v>297</v>
      </c>
      <c r="H370" s="111">
        <f t="shared" si="24"/>
        <v>0.16470588235294126</v>
      </c>
      <c r="I370" s="405">
        <v>352</v>
      </c>
      <c r="J370" s="139">
        <f t="shared" ref="J370:J378" si="26">IF(I370="","",I370/G370-1)</f>
        <v>0.18518518518518512</v>
      </c>
    </row>
    <row r="371" spans="3:10" ht="16.5" customHeight="1" x14ac:dyDescent="0.25">
      <c r="C371" s="347" t="s">
        <v>3</v>
      </c>
      <c r="D371" s="400">
        <v>302</v>
      </c>
      <c r="E371" s="401">
        <v>251</v>
      </c>
      <c r="F371" s="111">
        <f t="shared" si="23"/>
        <v>-0.16887417218543044</v>
      </c>
      <c r="G371" s="401">
        <v>317</v>
      </c>
      <c r="H371" s="111">
        <f t="shared" si="24"/>
        <v>0.26294820717131473</v>
      </c>
      <c r="I371" s="405"/>
      <c r="J371" s="139" t="str">
        <f t="shared" si="26"/>
        <v/>
      </c>
    </row>
    <row r="372" spans="3:10" ht="16.5" customHeight="1" x14ac:dyDescent="0.25">
      <c r="C372" s="347" t="s">
        <v>4</v>
      </c>
      <c r="D372" s="400">
        <v>309</v>
      </c>
      <c r="E372" s="401">
        <v>287</v>
      </c>
      <c r="F372" s="111">
        <f t="shared" si="23"/>
        <v>-7.1197411003236288E-2</v>
      </c>
      <c r="G372" s="401">
        <v>292</v>
      </c>
      <c r="H372" s="111">
        <f t="shared" si="24"/>
        <v>1.7421602787456525E-2</v>
      </c>
      <c r="I372" s="405"/>
      <c r="J372" s="139" t="str">
        <f t="shared" si="26"/>
        <v/>
      </c>
    </row>
    <row r="373" spans="3:10" ht="16.5" customHeight="1" x14ac:dyDescent="0.25">
      <c r="C373" s="347" t="s">
        <v>5</v>
      </c>
      <c r="D373" s="400">
        <v>287</v>
      </c>
      <c r="E373" s="401">
        <v>221</v>
      </c>
      <c r="F373" s="111">
        <f t="shared" si="23"/>
        <v>-0.22996515679442509</v>
      </c>
      <c r="G373" s="401">
        <v>277</v>
      </c>
      <c r="H373" s="111">
        <f t="shared" si="24"/>
        <v>0.25339366515837103</v>
      </c>
      <c r="I373" s="405"/>
      <c r="J373" s="139" t="str">
        <f t="shared" si="26"/>
        <v/>
      </c>
    </row>
    <row r="374" spans="3:10" ht="16.5" customHeight="1" x14ac:dyDescent="0.25">
      <c r="C374" s="347" t="s">
        <v>6</v>
      </c>
      <c r="D374" s="400">
        <v>226</v>
      </c>
      <c r="E374" s="401">
        <v>199</v>
      </c>
      <c r="F374" s="111">
        <f t="shared" si="23"/>
        <v>-0.11946902654867253</v>
      </c>
      <c r="G374" s="401">
        <v>268</v>
      </c>
      <c r="H374" s="111">
        <f t="shared" si="24"/>
        <v>0.3467336683417086</v>
      </c>
      <c r="I374" s="405"/>
      <c r="J374" s="139" t="str">
        <f t="shared" si="26"/>
        <v/>
      </c>
    </row>
    <row r="375" spans="3:10" ht="16.5" customHeight="1" x14ac:dyDescent="0.25">
      <c r="C375" s="347" t="s">
        <v>7</v>
      </c>
      <c r="D375" s="400">
        <v>120</v>
      </c>
      <c r="E375" s="401">
        <v>103</v>
      </c>
      <c r="F375" s="111">
        <f t="shared" si="23"/>
        <v>-0.14166666666666672</v>
      </c>
      <c r="G375" s="401">
        <v>134</v>
      </c>
      <c r="H375" s="111">
        <f t="shared" si="24"/>
        <v>0.30097087378640786</v>
      </c>
      <c r="I375" s="405"/>
      <c r="J375" s="139" t="str">
        <f t="shared" si="26"/>
        <v/>
      </c>
    </row>
    <row r="376" spans="3:10" ht="16.5" customHeight="1" x14ac:dyDescent="0.25">
      <c r="C376" s="347" t="s">
        <v>8</v>
      </c>
      <c r="D376" s="400">
        <v>140</v>
      </c>
      <c r="E376" s="401">
        <v>152</v>
      </c>
      <c r="F376" s="111">
        <f t="shared" si="23"/>
        <v>8.5714285714285632E-2</v>
      </c>
      <c r="G376" s="401">
        <v>153</v>
      </c>
      <c r="H376" s="111">
        <f t="shared" si="24"/>
        <v>6.5789473684210176E-3</v>
      </c>
      <c r="I376" s="405"/>
      <c r="J376" s="139" t="str">
        <f t="shared" si="26"/>
        <v/>
      </c>
    </row>
    <row r="377" spans="3:10" ht="16.5" customHeight="1" x14ac:dyDescent="0.25">
      <c r="C377" s="347" t="s">
        <v>9</v>
      </c>
      <c r="D377" s="400">
        <v>333</v>
      </c>
      <c r="E377" s="401">
        <v>310</v>
      </c>
      <c r="F377" s="111">
        <f t="shared" si="23"/>
        <v>-6.9069069069069067E-2</v>
      </c>
      <c r="G377" s="401">
        <v>310</v>
      </c>
      <c r="H377" s="111">
        <f t="shared" si="24"/>
        <v>0</v>
      </c>
      <c r="I377" s="405"/>
      <c r="J377" s="139" t="str">
        <f t="shared" si="26"/>
        <v/>
      </c>
    </row>
    <row r="378" spans="3:10" ht="16.5" customHeight="1" x14ac:dyDescent="0.25">
      <c r="C378" s="347" t="s">
        <v>10</v>
      </c>
      <c r="D378" s="400">
        <v>329</v>
      </c>
      <c r="E378" s="401">
        <v>289</v>
      </c>
      <c r="F378" s="111">
        <f t="shared" si="23"/>
        <v>-0.12158054711246202</v>
      </c>
      <c r="G378" s="401">
        <v>308</v>
      </c>
      <c r="H378" s="111">
        <f t="shared" si="24"/>
        <v>6.5743944636678098E-2</v>
      </c>
      <c r="I378" s="405"/>
      <c r="J378" s="139" t="str">
        <f t="shared" si="26"/>
        <v/>
      </c>
    </row>
    <row r="379" spans="3:10" ht="16.5" customHeight="1" thickBot="1" x14ac:dyDescent="0.3">
      <c r="C379" s="387" t="s">
        <v>11</v>
      </c>
      <c r="D379" s="402">
        <v>209</v>
      </c>
      <c r="E379" s="403">
        <v>195</v>
      </c>
      <c r="F379" s="118">
        <f t="shared" si="23"/>
        <v>-6.6985645933014371E-2</v>
      </c>
      <c r="G379" s="403">
        <v>234</v>
      </c>
      <c r="H379" s="118">
        <f t="shared" si="24"/>
        <v>0.19999999999999996</v>
      </c>
      <c r="I379" s="405"/>
      <c r="J379" s="141" t="str">
        <f>IF(I379="","",I379/#REF!-1)</f>
        <v/>
      </c>
    </row>
    <row r="380" spans="3:10" ht="18" customHeight="1" thickBot="1" x14ac:dyDescent="0.3">
      <c r="C380" s="345" t="s">
        <v>36</v>
      </c>
      <c r="D380" s="183">
        <v>3112</v>
      </c>
      <c r="E380" s="125">
        <v>2611</v>
      </c>
      <c r="F380" s="113">
        <f t="shared" si="23"/>
        <v>-0.16098971722365041</v>
      </c>
      <c r="G380" s="125">
        <v>3042</v>
      </c>
      <c r="H380" s="113">
        <f t="shared" si="24"/>
        <v>0.16507085407889699</v>
      </c>
      <c r="I380" s="125">
        <f>SUM(I368:I379)</f>
        <v>764</v>
      </c>
      <c r="J380" s="356">
        <f>I380/SUMIF(I368:I379,"&lt;&gt;"&amp;"",G368:G379)-1</f>
        <v>2.0026702269692942E-2</v>
      </c>
    </row>
    <row r="381" spans="3:10" ht="21" customHeight="1" x14ac:dyDescent="0.25">
      <c r="C381" s="496" t="s">
        <v>41</v>
      </c>
    </row>
    <row r="382" spans="3:10" ht="18" customHeight="1" x14ac:dyDescent="0.25">
      <c r="C382" s="224" t="s">
        <v>78</v>
      </c>
    </row>
    <row r="399" spans="5:6" x14ac:dyDescent="0.25">
      <c r="E399" s="34">
        <v>13</v>
      </c>
      <c r="F399" t="s">
        <v>134</v>
      </c>
    </row>
    <row r="400" spans="5:6" x14ac:dyDescent="0.25">
      <c r="E400" s="34">
        <v>764</v>
      </c>
      <c r="F400" t="s">
        <v>132</v>
      </c>
    </row>
  </sheetData>
  <customSheetViews>
    <customSheetView guid="{29F239DC-BC5F-44E2-A25F-EB80EC96DB25}" showGridLines="0" topLeftCell="C1">
      <rowBreaks count="1" manualBreakCount="1">
        <brk id="47" max="21" man="1"/>
      </rowBreaks>
      <colBreaks count="1" manualBreakCount="1">
        <brk id="11" max="94" man="1"/>
      </colBreaks>
      <pageMargins left="0.43307086614173229" right="0.23622047244094491" top="0.74803149606299213" bottom="0.74803149606299213" header="0.39370078740157483" footer="0.31496062992125984"/>
      <pageSetup paperSize="9" scale="85" fitToHeight="0" pageOrder="overThenDown" orientation="portrait" r:id="rId1"/>
    </customSheetView>
  </customSheetViews>
  <mergeCells count="30">
    <mergeCell ref="G318:H318"/>
    <mergeCell ref="B153:J153"/>
    <mergeCell ref="B104:J105"/>
    <mergeCell ref="E108:F108"/>
    <mergeCell ref="G108:H108"/>
    <mergeCell ref="I108:J108"/>
    <mergeCell ref="E366:F366"/>
    <mergeCell ref="G366:H366"/>
    <mergeCell ref="I155:J155"/>
    <mergeCell ref="G155:H155"/>
    <mergeCell ref="E155:F155"/>
    <mergeCell ref="C256:J256"/>
    <mergeCell ref="E318:F318"/>
    <mergeCell ref="C315:J315"/>
    <mergeCell ref="E212:F212"/>
    <mergeCell ref="C364:J364"/>
    <mergeCell ref="I366:J366"/>
    <mergeCell ref="E258:F258"/>
    <mergeCell ref="G258:H258"/>
    <mergeCell ref="I258:J258"/>
    <mergeCell ref="B210:J210"/>
    <mergeCell ref="G212:H212"/>
    <mergeCell ref="I55:J55"/>
    <mergeCell ref="G55:H55"/>
    <mergeCell ref="E55:F55"/>
    <mergeCell ref="B52:J53"/>
    <mergeCell ref="B4:J5"/>
    <mergeCell ref="E7:F7"/>
    <mergeCell ref="G7:H7"/>
    <mergeCell ref="I7:J7"/>
  </mergeCells>
  <conditionalFormatting sqref="J11:J20">
    <cfRule type="cellIs" dxfId="190" priority="64" operator="lessThan">
      <formula>0</formula>
    </cfRule>
  </conditionalFormatting>
  <conditionalFormatting sqref="F9:F21">
    <cfRule type="cellIs" dxfId="189" priority="66" operator="lessThan">
      <formula>0</formula>
    </cfRule>
  </conditionalFormatting>
  <conditionalFormatting sqref="H9:H21">
    <cfRule type="cellIs" dxfId="188" priority="65" operator="lessThan">
      <formula>0</formula>
    </cfRule>
  </conditionalFormatting>
  <conditionalFormatting sqref="F110:F122">
    <cfRule type="cellIs" dxfId="187" priority="63" operator="lessThan">
      <formula>0</formula>
    </cfRule>
  </conditionalFormatting>
  <conditionalFormatting sqref="H110:H122">
    <cfRule type="cellIs" dxfId="186" priority="62" operator="lessThan">
      <formula>0</formula>
    </cfRule>
  </conditionalFormatting>
  <conditionalFormatting sqref="J112:J121">
    <cfRule type="cellIs" dxfId="185" priority="61" operator="lessThan">
      <formula>0</formula>
    </cfRule>
  </conditionalFormatting>
  <conditionalFormatting sqref="F69">
    <cfRule type="cellIs" dxfId="184" priority="57" operator="lessThan">
      <formula>0</formula>
    </cfRule>
  </conditionalFormatting>
  <conditionalFormatting sqref="H69">
    <cfRule type="cellIs" dxfId="183" priority="56" operator="lessThan">
      <formula>0</formula>
    </cfRule>
  </conditionalFormatting>
  <conditionalFormatting sqref="J59:J69">
    <cfRule type="cellIs" dxfId="182" priority="52" operator="lessThan">
      <formula>0</formula>
    </cfRule>
  </conditionalFormatting>
  <conditionalFormatting sqref="F57:F68">
    <cfRule type="cellIs" dxfId="181" priority="54" operator="lessThan">
      <formula>0</formula>
    </cfRule>
  </conditionalFormatting>
  <conditionalFormatting sqref="H57:H68">
    <cfRule type="cellIs" dxfId="180" priority="53" operator="lessThan">
      <formula>0</formula>
    </cfRule>
  </conditionalFormatting>
  <conditionalFormatting sqref="F157:F169">
    <cfRule type="cellIs" dxfId="179" priority="51" operator="lessThan">
      <formula>0</formula>
    </cfRule>
  </conditionalFormatting>
  <conditionalFormatting sqref="H157:H169">
    <cfRule type="cellIs" dxfId="178" priority="50" operator="lessThan">
      <formula>0</formula>
    </cfRule>
  </conditionalFormatting>
  <conditionalFormatting sqref="J159:J168">
    <cfRule type="cellIs" dxfId="177" priority="49" operator="lessThan">
      <formula>0</formula>
    </cfRule>
  </conditionalFormatting>
  <conditionalFormatting sqref="J122">
    <cfRule type="cellIs" dxfId="176" priority="47" operator="lessThan">
      <formula>0</formula>
    </cfRule>
  </conditionalFormatting>
  <conditionalFormatting sqref="J169">
    <cfRule type="cellIs" dxfId="175" priority="46" operator="lessThan">
      <formula>0</formula>
    </cfRule>
  </conditionalFormatting>
  <conditionalFormatting sqref="J9:J10">
    <cfRule type="cellIs" dxfId="174" priority="45" operator="lessThan">
      <formula>0</formula>
    </cfRule>
  </conditionalFormatting>
  <conditionalFormatting sqref="J57:J58">
    <cfRule type="cellIs" dxfId="173" priority="44" operator="lessThan">
      <formula>0</formula>
    </cfRule>
  </conditionalFormatting>
  <conditionalFormatting sqref="J110:J111">
    <cfRule type="cellIs" dxfId="172" priority="43" operator="lessThan">
      <formula>0</formula>
    </cfRule>
  </conditionalFormatting>
  <conditionalFormatting sqref="J157:J158">
    <cfRule type="cellIs" dxfId="171" priority="42" operator="lessThan">
      <formula>0</formula>
    </cfRule>
  </conditionalFormatting>
  <conditionalFormatting sqref="J21">
    <cfRule type="cellIs" dxfId="170" priority="40" operator="lessThan">
      <formula>0</formula>
    </cfRule>
  </conditionalFormatting>
  <conditionalFormatting sqref="J214:J226">
    <cfRule type="cellIs" dxfId="169" priority="19" operator="lessThan">
      <formula>0</formula>
    </cfRule>
  </conditionalFormatting>
  <conditionalFormatting sqref="F214:F226">
    <cfRule type="cellIs" dxfId="168" priority="21" operator="lessThan">
      <formula>0</formula>
    </cfRule>
  </conditionalFormatting>
  <conditionalFormatting sqref="H214:H226">
    <cfRule type="cellIs" dxfId="167" priority="20" operator="lessThan">
      <formula>0</formula>
    </cfRule>
  </conditionalFormatting>
  <conditionalFormatting sqref="F332">
    <cfRule type="cellIs" dxfId="166" priority="18" operator="lessThan">
      <formula>0</formula>
    </cfRule>
  </conditionalFormatting>
  <conditionalFormatting sqref="H332">
    <cfRule type="cellIs" dxfId="165" priority="17" operator="lessThan">
      <formula>0</formula>
    </cfRule>
  </conditionalFormatting>
  <conditionalFormatting sqref="J332">
    <cfRule type="cellIs" dxfId="164" priority="16" operator="lessThan">
      <formula>0</formula>
    </cfRule>
  </conditionalFormatting>
  <conditionalFormatting sqref="J320:J331">
    <cfRule type="cellIs" dxfId="163" priority="13" operator="lessThan">
      <formula>0</formula>
    </cfRule>
  </conditionalFormatting>
  <conditionalFormatting sqref="F320:F331">
    <cfRule type="cellIs" dxfId="162" priority="15" operator="lessThan">
      <formula>0</formula>
    </cfRule>
  </conditionalFormatting>
  <conditionalFormatting sqref="H320:H331">
    <cfRule type="cellIs" dxfId="161" priority="14" operator="lessThan">
      <formula>0</formula>
    </cfRule>
  </conditionalFormatting>
  <conditionalFormatting sqref="J272">
    <cfRule type="cellIs" dxfId="160" priority="5" operator="lessThan">
      <formula>0</formula>
    </cfRule>
  </conditionalFormatting>
  <conditionalFormatting sqref="F260:F272">
    <cfRule type="cellIs" dxfId="159" priority="8" operator="lessThan">
      <formula>0</formula>
    </cfRule>
  </conditionalFormatting>
  <conditionalFormatting sqref="H260:H272">
    <cfRule type="cellIs" dxfId="158" priority="7" operator="lessThan">
      <formula>0</formula>
    </cfRule>
  </conditionalFormatting>
  <conditionalFormatting sqref="J260:J271">
    <cfRule type="cellIs" dxfId="157" priority="6" operator="lessThan">
      <formula>0</formula>
    </cfRule>
  </conditionalFormatting>
  <conditionalFormatting sqref="J380">
    <cfRule type="cellIs" dxfId="156" priority="1" operator="lessThan">
      <formula>0</formula>
    </cfRule>
  </conditionalFormatting>
  <conditionalFormatting sqref="F368:F380">
    <cfRule type="cellIs" dxfId="155" priority="4" operator="lessThan">
      <formula>0</formula>
    </cfRule>
  </conditionalFormatting>
  <conditionalFormatting sqref="H368:H380">
    <cfRule type="cellIs" dxfId="154" priority="3" operator="lessThan">
      <formula>0</formula>
    </cfRule>
  </conditionalFormatting>
  <conditionalFormatting sqref="J368:J379">
    <cfRule type="cellIs" dxfId="153" priority="2" operator="lessThan">
      <formula>0</formula>
    </cfRule>
  </conditionalFormatting>
  <pageMargins left="0.55118110236220474" right="0.23622047244094491" top="0.6692913385826772" bottom="0.51" header="0.39370078740157483" footer="0.31496062992125984"/>
  <pageSetup paperSize="9" scale="82" fitToHeight="0" pageOrder="overThenDown" orientation="portrait" r:id="rId2"/>
  <rowBreaks count="7" manualBreakCount="7">
    <brk id="47" max="10" man="1"/>
    <brk id="98" max="10" man="1"/>
    <brk id="148" max="10" man="1"/>
    <brk id="204" max="10" man="1"/>
    <brk id="252" max="10" man="1"/>
    <brk id="308" max="10" man="1"/>
    <brk id="359" max="10" man="1"/>
  </rowBreaks>
  <colBreaks count="1" manualBreakCount="1">
    <brk id="11" max="178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94"/>
  <sheetViews>
    <sheetView zoomScaleNormal="100" workbookViewId="0">
      <selection activeCell="H21" sqref="H21:I21"/>
    </sheetView>
  </sheetViews>
  <sheetFormatPr baseColWidth="10" defaultColWidth="11.42578125" defaultRowHeight="12.75" x14ac:dyDescent="0.2"/>
  <cols>
    <col min="1" max="1" width="2" style="467" customWidth="1"/>
    <col min="2" max="2" width="15.7109375" style="467" customWidth="1"/>
    <col min="3" max="3" width="11.28515625" style="467" customWidth="1"/>
    <col min="4" max="4" width="11.140625" style="467" customWidth="1"/>
    <col min="5" max="5" width="10.5703125" style="467" customWidth="1"/>
    <col min="6" max="6" width="11.140625" style="467" customWidth="1"/>
    <col min="7" max="7" width="10.85546875" style="467" customWidth="1"/>
    <col min="8" max="8" width="11.42578125" style="467" customWidth="1"/>
    <col min="9" max="9" width="10.5703125" style="467" customWidth="1"/>
    <col min="10" max="10" width="1.85546875" style="467" customWidth="1"/>
    <col min="11" max="11" width="16.7109375" style="467" customWidth="1"/>
    <col min="12" max="16384" width="11.42578125" style="467"/>
  </cols>
  <sheetData>
    <row r="1" spans="1:10" ht="19.5" customHeight="1" x14ac:dyDescent="0.2"/>
    <row r="2" spans="1:10" ht="18.75" customHeight="1" x14ac:dyDescent="0.2"/>
    <row r="3" spans="1:10" ht="20.25" customHeight="1" x14ac:dyDescent="0.2"/>
    <row r="4" spans="1:10" ht="39" customHeight="1" x14ac:dyDescent="0.2">
      <c r="B4" s="695" t="s">
        <v>211</v>
      </c>
      <c r="C4" s="696"/>
      <c r="D4" s="696"/>
      <c r="E4" s="696"/>
      <c r="F4" s="696"/>
      <c r="G4" s="696"/>
      <c r="H4" s="696"/>
      <c r="I4" s="696"/>
    </row>
    <row r="5" spans="1:10" ht="12" customHeight="1" x14ac:dyDescent="0.2">
      <c r="A5" s="577"/>
      <c r="B5" s="570"/>
      <c r="C5" s="571"/>
      <c r="D5" s="571"/>
      <c r="E5" s="571"/>
      <c r="F5" s="571"/>
      <c r="G5" s="571"/>
      <c r="H5" s="571"/>
      <c r="I5" s="571"/>
      <c r="J5" s="577"/>
    </row>
    <row r="6" spans="1:10" ht="12.75" customHeight="1" thickBot="1" x14ac:dyDescent="0.25">
      <c r="A6" s="577"/>
      <c r="B6" s="578"/>
      <c r="C6" s="578"/>
      <c r="D6" s="578"/>
      <c r="E6" s="578"/>
      <c r="F6" s="578"/>
      <c r="G6" s="578"/>
      <c r="H6" s="578"/>
      <c r="I6" s="578"/>
      <c r="J6" s="577"/>
    </row>
    <row r="7" spans="1:10" ht="22.15" customHeight="1" thickBot="1" x14ac:dyDescent="0.25">
      <c r="A7" s="577"/>
      <c r="B7" s="579"/>
      <c r="C7" s="505" t="s">
        <v>33</v>
      </c>
      <c r="D7" s="699" t="s">
        <v>54</v>
      </c>
      <c r="E7" s="700"/>
      <c r="F7" s="701" t="s">
        <v>196</v>
      </c>
      <c r="G7" s="702"/>
      <c r="H7" s="699" t="s">
        <v>195</v>
      </c>
      <c r="I7" s="700"/>
    </row>
    <row r="8" spans="1:10" ht="33" customHeight="1" thickBot="1" x14ac:dyDescent="0.25">
      <c r="A8" s="577"/>
      <c r="B8" s="579"/>
      <c r="C8" s="580" t="s">
        <v>144</v>
      </c>
      <c r="D8" s="582" t="s">
        <v>144</v>
      </c>
      <c r="E8" s="572" t="s">
        <v>49</v>
      </c>
      <c r="F8" s="582" t="s">
        <v>144</v>
      </c>
      <c r="G8" s="572" t="s">
        <v>49</v>
      </c>
      <c r="H8" s="582" t="s">
        <v>144</v>
      </c>
      <c r="I8" s="572" t="s">
        <v>50</v>
      </c>
    </row>
    <row r="9" spans="1:10" ht="22.9" customHeight="1" x14ac:dyDescent="0.2">
      <c r="B9" s="507" t="s">
        <v>0</v>
      </c>
      <c r="C9" s="371">
        <v>181</v>
      </c>
      <c r="D9" s="359">
        <v>126</v>
      </c>
      <c r="E9" s="500">
        <f t="shared" ref="E9:E21" si="0">+D9/C9-1</f>
        <v>-0.30386740331491713</v>
      </c>
      <c r="F9" s="359">
        <v>152</v>
      </c>
      <c r="G9" s="500">
        <f t="shared" ref="G9:I21" si="1">+F9/D9-1</f>
        <v>0.20634920634920628</v>
      </c>
      <c r="H9" s="359">
        <v>191</v>
      </c>
      <c r="I9" s="500">
        <f t="shared" si="1"/>
        <v>0.25657894736842102</v>
      </c>
    </row>
    <row r="10" spans="1:10" ht="22.9" customHeight="1" x14ac:dyDescent="0.2">
      <c r="B10" s="508" t="s">
        <v>1</v>
      </c>
      <c r="C10" s="317">
        <v>217</v>
      </c>
      <c r="D10" s="319">
        <v>234</v>
      </c>
      <c r="E10" s="504">
        <f t="shared" si="0"/>
        <v>7.8341013824884786E-2</v>
      </c>
      <c r="F10" s="319">
        <v>198</v>
      </c>
      <c r="G10" s="504">
        <f t="shared" si="1"/>
        <v>-0.15384615384615385</v>
      </c>
      <c r="H10" s="319">
        <v>185</v>
      </c>
      <c r="I10" s="500">
        <f t="shared" si="1"/>
        <v>-6.5656565656565635E-2</v>
      </c>
    </row>
    <row r="11" spans="1:10" ht="22.9" customHeight="1" x14ac:dyDescent="0.2">
      <c r="B11" s="508" t="s">
        <v>2</v>
      </c>
      <c r="C11" s="317">
        <v>241</v>
      </c>
      <c r="D11" s="319">
        <v>205</v>
      </c>
      <c r="E11" s="500">
        <f t="shared" si="0"/>
        <v>-0.14937759336099588</v>
      </c>
      <c r="F11" s="319">
        <v>152</v>
      </c>
      <c r="G11" s="500">
        <f t="shared" si="1"/>
        <v>-0.25853658536585367</v>
      </c>
      <c r="H11" s="319">
        <v>130</v>
      </c>
      <c r="I11" s="500">
        <f t="shared" ref="I11:I18" si="2">IF(H11="","",H11/F11-1)</f>
        <v>-0.14473684210526316</v>
      </c>
    </row>
    <row r="12" spans="1:10" ht="22.9" customHeight="1" x14ac:dyDescent="0.2">
      <c r="B12" s="508" t="s">
        <v>3</v>
      </c>
      <c r="C12" s="317">
        <v>207</v>
      </c>
      <c r="D12" s="319">
        <v>160</v>
      </c>
      <c r="E12" s="504">
        <f t="shared" si="0"/>
        <v>-0.22705314009661837</v>
      </c>
      <c r="F12" s="319">
        <v>117</v>
      </c>
      <c r="G12" s="504">
        <f t="shared" si="1"/>
        <v>-0.26875000000000004</v>
      </c>
      <c r="H12" s="319"/>
      <c r="I12" s="500" t="str">
        <f t="shared" si="2"/>
        <v/>
      </c>
    </row>
    <row r="13" spans="1:10" ht="22.9" customHeight="1" x14ac:dyDescent="0.2">
      <c r="B13" s="508" t="s">
        <v>4</v>
      </c>
      <c r="C13" s="317">
        <v>162</v>
      </c>
      <c r="D13" s="319">
        <v>189</v>
      </c>
      <c r="E13" s="500">
        <f t="shared" si="0"/>
        <v>0.16666666666666674</v>
      </c>
      <c r="F13" s="319">
        <v>153</v>
      </c>
      <c r="G13" s="500">
        <f t="shared" si="1"/>
        <v>-0.19047619047619047</v>
      </c>
      <c r="H13" s="319"/>
      <c r="I13" s="500" t="str">
        <f t="shared" si="2"/>
        <v/>
      </c>
    </row>
    <row r="14" spans="1:10" ht="22.9" customHeight="1" x14ac:dyDescent="0.2">
      <c r="B14" s="508" t="s">
        <v>5</v>
      </c>
      <c r="C14" s="317">
        <v>202</v>
      </c>
      <c r="D14" s="319">
        <v>178</v>
      </c>
      <c r="E14" s="504">
        <f t="shared" si="0"/>
        <v>-0.11881188118811881</v>
      </c>
      <c r="F14" s="319">
        <v>163</v>
      </c>
      <c r="G14" s="504">
        <f t="shared" si="1"/>
        <v>-8.4269662921348298E-2</v>
      </c>
      <c r="H14" s="319"/>
      <c r="I14" s="500" t="str">
        <f t="shared" si="2"/>
        <v/>
      </c>
    </row>
    <row r="15" spans="1:10" ht="22.9" customHeight="1" x14ac:dyDescent="0.2">
      <c r="B15" s="508" t="s">
        <v>6</v>
      </c>
      <c r="C15" s="317">
        <v>226</v>
      </c>
      <c r="D15" s="319">
        <v>206</v>
      </c>
      <c r="E15" s="500">
        <f t="shared" si="0"/>
        <v>-8.8495575221238965E-2</v>
      </c>
      <c r="F15" s="319">
        <v>201</v>
      </c>
      <c r="G15" s="500">
        <f t="shared" si="1"/>
        <v>-2.4271844660194164E-2</v>
      </c>
      <c r="H15" s="319"/>
      <c r="I15" s="500" t="str">
        <f t="shared" si="2"/>
        <v/>
      </c>
    </row>
    <row r="16" spans="1:10" ht="22.9" customHeight="1" x14ac:dyDescent="0.2">
      <c r="B16" s="508" t="s">
        <v>7</v>
      </c>
      <c r="C16" s="317">
        <v>239</v>
      </c>
      <c r="D16" s="319">
        <v>176</v>
      </c>
      <c r="E16" s="504">
        <f t="shared" si="0"/>
        <v>-0.2635983263598326</v>
      </c>
      <c r="F16" s="319">
        <v>167</v>
      </c>
      <c r="G16" s="504">
        <f t="shared" si="1"/>
        <v>-5.1136363636363646E-2</v>
      </c>
      <c r="H16" s="319"/>
      <c r="I16" s="500" t="str">
        <f t="shared" si="2"/>
        <v/>
      </c>
    </row>
    <row r="17" spans="2:9" ht="22.9" customHeight="1" x14ac:dyDescent="0.2">
      <c r="B17" s="508" t="s">
        <v>8</v>
      </c>
      <c r="C17" s="317">
        <v>206</v>
      </c>
      <c r="D17" s="319">
        <v>183</v>
      </c>
      <c r="E17" s="500">
        <f t="shared" si="0"/>
        <v>-0.11165048543689315</v>
      </c>
      <c r="F17" s="319">
        <v>123</v>
      </c>
      <c r="G17" s="500">
        <f t="shared" si="1"/>
        <v>-0.32786885245901642</v>
      </c>
      <c r="H17" s="319"/>
      <c r="I17" s="500" t="str">
        <f t="shared" si="2"/>
        <v/>
      </c>
    </row>
    <row r="18" spans="2:9" ht="22.9" customHeight="1" x14ac:dyDescent="0.2">
      <c r="B18" s="508" t="s">
        <v>9</v>
      </c>
      <c r="C18" s="317">
        <v>191</v>
      </c>
      <c r="D18" s="319">
        <v>178</v>
      </c>
      <c r="E18" s="504">
        <f t="shared" si="0"/>
        <v>-6.8062827225130906E-2</v>
      </c>
      <c r="F18" s="319">
        <v>265</v>
      </c>
      <c r="G18" s="504">
        <f t="shared" si="1"/>
        <v>0.4887640449438202</v>
      </c>
      <c r="H18" s="319"/>
      <c r="I18" s="500" t="str">
        <f t="shared" si="2"/>
        <v/>
      </c>
    </row>
    <row r="19" spans="2:9" ht="22.9" customHeight="1" x14ac:dyDescent="0.2">
      <c r="B19" s="508" t="s">
        <v>10</v>
      </c>
      <c r="C19" s="317">
        <v>218</v>
      </c>
      <c r="D19" s="319">
        <v>185</v>
      </c>
      <c r="E19" s="500">
        <f t="shared" si="0"/>
        <v>-0.15137614678899081</v>
      </c>
      <c r="F19" s="319">
        <v>185</v>
      </c>
      <c r="G19" s="500">
        <f t="shared" si="1"/>
        <v>0</v>
      </c>
      <c r="H19" s="319"/>
      <c r="I19" s="500" t="str">
        <f>IF(H19="","",H19/F19-1)</f>
        <v/>
      </c>
    </row>
    <row r="20" spans="2:9" ht="22.9" customHeight="1" thickBot="1" x14ac:dyDescent="0.25">
      <c r="B20" s="509" t="s">
        <v>11</v>
      </c>
      <c r="C20" s="318">
        <v>210</v>
      </c>
      <c r="D20" s="320">
        <v>182</v>
      </c>
      <c r="E20" s="501">
        <f t="shared" si="0"/>
        <v>-0.1333333333333333</v>
      </c>
      <c r="F20" s="319">
        <v>167</v>
      </c>
      <c r="G20" s="501">
        <f t="shared" si="1"/>
        <v>-8.2417582417582458E-2</v>
      </c>
      <c r="H20" s="320"/>
      <c r="I20" s="501" t="str">
        <f>IF(H20="","",H20/F20-1)</f>
        <v/>
      </c>
    </row>
    <row r="21" spans="2:9" ht="22.9" customHeight="1" thickBot="1" x14ac:dyDescent="0.25">
      <c r="B21" s="510" t="s">
        <v>146</v>
      </c>
      <c r="C21" s="506">
        <v>2500</v>
      </c>
      <c r="D21" s="502">
        <v>2202</v>
      </c>
      <c r="E21" s="503">
        <f t="shared" si="0"/>
        <v>-0.11919999999999997</v>
      </c>
      <c r="F21" s="502">
        <v>2043</v>
      </c>
      <c r="G21" s="503">
        <f t="shared" si="1"/>
        <v>-7.2207084468664862E-2</v>
      </c>
      <c r="H21" s="502">
        <f>SUM(H9:H20)</f>
        <v>506</v>
      </c>
      <c r="I21" s="503">
        <f>H21/SUMIF(H9:H20,"&lt;&gt;"&amp;"",F9:F20)-1</f>
        <v>7.9681274900398336E-3</v>
      </c>
    </row>
    <row r="22" spans="2:9" ht="14.25" customHeight="1" x14ac:dyDescent="0.2"/>
    <row r="23" spans="2:9" ht="20.25" customHeight="1" x14ac:dyDescent="0.2">
      <c r="B23" s="469" t="s">
        <v>143</v>
      </c>
    </row>
    <row r="24" spans="2:9" ht="17.25" customHeight="1" x14ac:dyDescent="0.2">
      <c r="B24" s="469" t="s">
        <v>125</v>
      </c>
    </row>
    <row r="48" ht="15.75" customHeight="1" x14ac:dyDescent="0.2"/>
    <row r="49" spans="1:9" ht="15.75" customHeight="1" x14ac:dyDescent="0.2"/>
    <row r="50" spans="1:9" ht="19.5" customHeight="1" x14ac:dyDescent="0.2"/>
    <row r="51" spans="1:9" ht="36" customHeight="1" x14ac:dyDescent="0.2">
      <c r="B51" s="695" t="s">
        <v>212</v>
      </c>
      <c r="C51" s="695"/>
      <c r="D51" s="695"/>
      <c r="E51" s="695"/>
      <c r="F51" s="695"/>
      <c r="G51" s="695"/>
      <c r="H51" s="695"/>
      <c r="I51" s="695"/>
    </row>
    <row r="52" spans="1:9" ht="13.5" customHeight="1" thickBot="1" x14ac:dyDescent="0.25">
      <c r="A52" s="577"/>
      <c r="B52" s="578"/>
      <c r="C52" s="468"/>
      <c r="D52" s="468"/>
      <c r="E52" s="468"/>
      <c r="F52" s="468"/>
      <c r="G52" s="468"/>
      <c r="H52" s="468"/>
      <c r="I52" s="468"/>
    </row>
    <row r="53" spans="1:9" ht="19.5" customHeight="1" thickBot="1" x14ac:dyDescent="0.25">
      <c r="A53" s="577"/>
      <c r="B53" s="579"/>
      <c r="C53" s="518" t="s">
        <v>33</v>
      </c>
      <c r="D53" s="703" t="s">
        <v>54</v>
      </c>
      <c r="E53" s="704"/>
      <c r="F53" s="697" t="s">
        <v>196</v>
      </c>
      <c r="G53" s="698"/>
      <c r="H53" s="703" t="s">
        <v>195</v>
      </c>
      <c r="I53" s="704"/>
    </row>
    <row r="54" spans="1:9" ht="27.75" customHeight="1" thickBot="1" x14ac:dyDescent="0.25">
      <c r="A54" s="577"/>
      <c r="B54" s="579"/>
      <c r="C54" s="580" t="s">
        <v>145</v>
      </c>
      <c r="D54" s="581" t="s">
        <v>145</v>
      </c>
      <c r="E54" s="572" t="s">
        <v>49</v>
      </c>
      <c r="F54" s="582" t="s">
        <v>145</v>
      </c>
      <c r="G54" s="572" t="s">
        <v>49</v>
      </c>
      <c r="H54" s="582" t="s">
        <v>145</v>
      </c>
      <c r="I54" s="572" t="s">
        <v>50</v>
      </c>
    </row>
    <row r="55" spans="1:9" ht="17.25" customHeight="1" x14ac:dyDescent="0.2">
      <c r="B55" s="567" t="s">
        <v>0</v>
      </c>
      <c r="C55" s="371">
        <v>121</v>
      </c>
      <c r="D55" s="359">
        <v>97</v>
      </c>
      <c r="E55" s="500">
        <f t="shared" ref="E55:E67" si="3">+(D55/C55-1)</f>
        <v>-0.19834710743801653</v>
      </c>
      <c r="F55" s="359">
        <v>75</v>
      </c>
      <c r="G55" s="500">
        <f t="shared" ref="G55:G67" si="4">+(F55/D55-1)</f>
        <v>-0.22680412371134018</v>
      </c>
      <c r="H55" s="359">
        <v>16</v>
      </c>
      <c r="I55" s="500">
        <f t="shared" ref="I55:I56" si="5">+H55/F55-1</f>
        <v>-0.78666666666666663</v>
      </c>
    </row>
    <row r="56" spans="1:9" ht="17.25" customHeight="1" x14ac:dyDescent="0.2">
      <c r="B56" s="568" t="s">
        <v>1</v>
      </c>
      <c r="C56" s="317">
        <v>418</v>
      </c>
      <c r="D56" s="319">
        <v>202</v>
      </c>
      <c r="E56" s="504">
        <f t="shared" si="3"/>
        <v>-0.51674641148325362</v>
      </c>
      <c r="F56" s="319">
        <v>61</v>
      </c>
      <c r="G56" s="504">
        <f t="shared" si="4"/>
        <v>-0.69801980198019797</v>
      </c>
      <c r="H56" s="319">
        <v>79</v>
      </c>
      <c r="I56" s="500">
        <f t="shared" si="5"/>
        <v>0.29508196721311486</v>
      </c>
    </row>
    <row r="57" spans="1:9" ht="17.25" customHeight="1" x14ac:dyDescent="0.2">
      <c r="B57" s="568" t="s">
        <v>2</v>
      </c>
      <c r="C57" s="317">
        <v>198</v>
      </c>
      <c r="D57" s="319">
        <v>447</v>
      </c>
      <c r="E57" s="500">
        <f t="shared" si="3"/>
        <v>1.2575757575757578</v>
      </c>
      <c r="F57" s="319">
        <v>142</v>
      </c>
      <c r="G57" s="500">
        <f t="shared" si="4"/>
        <v>-0.68232662192393734</v>
      </c>
      <c r="H57" s="319">
        <v>33</v>
      </c>
      <c r="I57" s="500">
        <f t="shared" ref="I57:I66" si="6">IF(H57="","",H57/F57-1)</f>
        <v>-0.76760563380281688</v>
      </c>
    </row>
    <row r="58" spans="1:9" ht="17.25" customHeight="1" x14ac:dyDescent="0.2">
      <c r="B58" s="568" t="s">
        <v>3</v>
      </c>
      <c r="C58" s="317">
        <v>121</v>
      </c>
      <c r="D58" s="319">
        <v>190</v>
      </c>
      <c r="E58" s="504">
        <f t="shared" si="3"/>
        <v>0.57024793388429762</v>
      </c>
      <c r="F58" s="319">
        <v>174</v>
      </c>
      <c r="G58" s="504">
        <f t="shared" si="4"/>
        <v>-8.4210526315789513E-2</v>
      </c>
      <c r="H58" s="319"/>
      <c r="I58" s="500" t="str">
        <f t="shared" si="6"/>
        <v/>
      </c>
    </row>
    <row r="59" spans="1:9" ht="17.25" customHeight="1" x14ac:dyDescent="0.2">
      <c r="B59" s="568" t="s">
        <v>4</v>
      </c>
      <c r="C59" s="317">
        <v>31</v>
      </c>
      <c r="D59" s="319">
        <v>169</v>
      </c>
      <c r="E59" s="500">
        <f t="shared" si="3"/>
        <v>4.4516129032258061</v>
      </c>
      <c r="F59" s="319">
        <v>248</v>
      </c>
      <c r="G59" s="500">
        <f t="shared" si="4"/>
        <v>0.46745562130177509</v>
      </c>
      <c r="H59" s="319"/>
      <c r="I59" s="500" t="str">
        <f t="shared" si="6"/>
        <v/>
      </c>
    </row>
    <row r="60" spans="1:9" ht="17.25" customHeight="1" x14ac:dyDescent="0.2">
      <c r="B60" s="568" t="s">
        <v>5</v>
      </c>
      <c r="C60" s="317">
        <v>83</v>
      </c>
      <c r="D60" s="319">
        <v>296</v>
      </c>
      <c r="E60" s="504">
        <f t="shared" si="3"/>
        <v>2.5662650602409638</v>
      </c>
      <c r="F60" s="319">
        <v>411</v>
      </c>
      <c r="G60" s="504">
        <f t="shared" si="4"/>
        <v>0.3885135135135136</v>
      </c>
      <c r="H60" s="319"/>
      <c r="I60" s="500" t="str">
        <f t="shared" si="6"/>
        <v/>
      </c>
    </row>
    <row r="61" spans="1:9" ht="17.25" customHeight="1" x14ac:dyDescent="0.2">
      <c r="B61" s="568" t="s">
        <v>6</v>
      </c>
      <c r="C61" s="317">
        <v>38</v>
      </c>
      <c r="D61" s="319">
        <v>143</v>
      </c>
      <c r="E61" s="500">
        <f t="shared" si="3"/>
        <v>2.763157894736842</v>
      </c>
      <c r="F61" s="319">
        <v>375</v>
      </c>
      <c r="G61" s="500">
        <f t="shared" si="4"/>
        <v>1.6223776223776225</v>
      </c>
      <c r="H61" s="319"/>
      <c r="I61" s="500" t="str">
        <f t="shared" si="6"/>
        <v/>
      </c>
    </row>
    <row r="62" spans="1:9" ht="17.25" customHeight="1" x14ac:dyDescent="0.2">
      <c r="B62" s="568" t="s">
        <v>7</v>
      </c>
      <c r="C62" s="317">
        <v>18</v>
      </c>
      <c r="D62" s="319">
        <v>255</v>
      </c>
      <c r="E62" s="504">
        <f t="shared" si="3"/>
        <v>13.166666666666666</v>
      </c>
      <c r="F62" s="319">
        <v>50</v>
      </c>
      <c r="G62" s="504">
        <f t="shared" si="4"/>
        <v>-0.80392156862745101</v>
      </c>
      <c r="H62" s="319"/>
      <c r="I62" s="500" t="str">
        <f t="shared" si="6"/>
        <v/>
      </c>
    </row>
    <row r="63" spans="1:9" ht="17.25" customHeight="1" x14ac:dyDescent="0.2">
      <c r="B63" s="568" t="s">
        <v>8</v>
      </c>
      <c r="C63" s="317">
        <v>134</v>
      </c>
      <c r="D63" s="319">
        <v>189</v>
      </c>
      <c r="E63" s="500">
        <f t="shared" si="3"/>
        <v>0.41044776119402981</v>
      </c>
      <c r="F63" s="319">
        <v>61</v>
      </c>
      <c r="G63" s="500">
        <f t="shared" si="4"/>
        <v>-0.67724867724867721</v>
      </c>
      <c r="H63" s="319"/>
      <c r="I63" s="500" t="str">
        <f t="shared" si="6"/>
        <v/>
      </c>
    </row>
    <row r="64" spans="1:9" ht="17.25" customHeight="1" x14ac:dyDescent="0.2">
      <c r="B64" s="568" t="s">
        <v>9</v>
      </c>
      <c r="C64" s="317">
        <v>184</v>
      </c>
      <c r="D64" s="319">
        <v>304</v>
      </c>
      <c r="E64" s="504">
        <f t="shared" si="3"/>
        <v>0.65217391304347827</v>
      </c>
      <c r="F64" s="319">
        <v>40</v>
      </c>
      <c r="G64" s="504">
        <f t="shared" si="4"/>
        <v>-0.86842105263157898</v>
      </c>
      <c r="H64" s="319"/>
      <c r="I64" s="500" t="str">
        <f t="shared" si="6"/>
        <v/>
      </c>
    </row>
    <row r="65" spans="2:9" ht="17.25" customHeight="1" x14ac:dyDescent="0.2">
      <c r="B65" s="568" t="s">
        <v>10</v>
      </c>
      <c r="C65" s="317">
        <v>236</v>
      </c>
      <c r="D65" s="319">
        <v>59</v>
      </c>
      <c r="E65" s="500">
        <f t="shared" si="3"/>
        <v>-0.75</v>
      </c>
      <c r="F65" s="319">
        <v>216</v>
      </c>
      <c r="G65" s="500">
        <f t="shared" si="4"/>
        <v>2.6610169491525424</v>
      </c>
      <c r="H65" s="319"/>
      <c r="I65" s="500" t="str">
        <f t="shared" si="6"/>
        <v/>
      </c>
    </row>
    <row r="66" spans="2:9" ht="17.25" customHeight="1" thickBot="1" x14ac:dyDescent="0.25">
      <c r="B66" s="569" t="s">
        <v>11</v>
      </c>
      <c r="C66" s="318">
        <v>130</v>
      </c>
      <c r="D66" s="320">
        <v>126</v>
      </c>
      <c r="E66" s="501">
        <f t="shared" si="3"/>
        <v>-3.0769230769230771E-2</v>
      </c>
      <c r="F66" s="319">
        <v>59</v>
      </c>
      <c r="G66" s="501">
        <f t="shared" si="4"/>
        <v>-0.53174603174603174</v>
      </c>
      <c r="H66" s="320"/>
      <c r="I66" s="501" t="str">
        <f t="shared" si="6"/>
        <v/>
      </c>
    </row>
    <row r="67" spans="2:9" ht="18.75" customHeight="1" thickBot="1" x14ac:dyDescent="0.25">
      <c r="B67" s="352" t="s">
        <v>36</v>
      </c>
      <c r="C67" s="506">
        <v>1712</v>
      </c>
      <c r="D67" s="502">
        <v>2477</v>
      </c>
      <c r="E67" s="503">
        <f t="shared" si="3"/>
        <v>0.44684579439252325</v>
      </c>
      <c r="F67" s="502">
        <f>SUM(F55:F66)</f>
        <v>1912</v>
      </c>
      <c r="G67" s="503">
        <f t="shared" si="4"/>
        <v>-0.22809850625756967</v>
      </c>
      <c r="H67" s="502">
        <f>SUM(H55:H66)</f>
        <v>128</v>
      </c>
      <c r="I67" s="503">
        <f>H67/SUMIF(H55:H66,"&lt;&gt;"&amp;"",F55:F66)-1</f>
        <v>-0.53956834532374098</v>
      </c>
    </row>
    <row r="68" spans="2:9" ht="21.75" customHeight="1" x14ac:dyDescent="0.2">
      <c r="B68" s="469" t="s">
        <v>143</v>
      </c>
    </row>
    <row r="69" spans="2:9" ht="18" customHeight="1" x14ac:dyDescent="0.2">
      <c r="B69" s="469" t="s">
        <v>125</v>
      </c>
    </row>
    <row r="92" spans="4:5" x14ac:dyDescent="0.2">
      <c r="D92" s="467" t="s">
        <v>201</v>
      </c>
      <c r="E92" s="467">
        <v>147</v>
      </c>
    </row>
    <row r="93" spans="4:5" ht="15" x14ac:dyDescent="0.2">
      <c r="D93" s="497" t="s">
        <v>134</v>
      </c>
      <c r="E93" s="499">
        <f>E92-E94</f>
        <v>19</v>
      </c>
    </row>
    <row r="94" spans="4:5" ht="15" x14ac:dyDescent="0.2">
      <c r="D94" s="497" t="s">
        <v>132</v>
      </c>
      <c r="E94" s="499">
        <v>128</v>
      </c>
    </row>
  </sheetData>
  <mergeCells count="8">
    <mergeCell ref="B4:I4"/>
    <mergeCell ref="B51:I51"/>
    <mergeCell ref="F53:G53"/>
    <mergeCell ref="D7:E7"/>
    <mergeCell ref="F7:G7"/>
    <mergeCell ref="H7:I7"/>
    <mergeCell ref="D53:E53"/>
    <mergeCell ref="H53:I53"/>
  </mergeCells>
  <conditionalFormatting sqref="E9:E21">
    <cfRule type="cellIs" dxfId="152" priority="7" operator="lessThan">
      <formula>0</formula>
    </cfRule>
  </conditionalFormatting>
  <conditionalFormatting sqref="G9:G21">
    <cfRule type="cellIs" dxfId="151" priority="6" operator="lessThan">
      <formula>0</formula>
    </cfRule>
  </conditionalFormatting>
  <conditionalFormatting sqref="I9:I20">
    <cfRule type="cellIs" dxfId="150" priority="5" operator="lessThan">
      <formula>0</formula>
    </cfRule>
  </conditionalFormatting>
  <conditionalFormatting sqref="E55:E67">
    <cfRule type="cellIs" dxfId="149" priority="4" operator="lessThan">
      <formula>0</formula>
    </cfRule>
  </conditionalFormatting>
  <conditionalFormatting sqref="G55:G67">
    <cfRule type="cellIs" dxfId="148" priority="3" operator="lessThan">
      <formula>0</formula>
    </cfRule>
  </conditionalFormatting>
  <conditionalFormatting sqref="I55:I67">
    <cfRule type="cellIs" dxfId="147" priority="2" operator="lessThan">
      <formula>0</formula>
    </cfRule>
  </conditionalFormatting>
  <conditionalFormatting sqref="I21">
    <cfRule type="cellIs" dxfId="146" priority="1" operator="lessThan">
      <formula>0</formula>
    </cfRule>
  </conditionalFormatting>
  <pageMargins left="0.82677165354330717" right="0.35433070866141736" top="0.62992125984251968" bottom="0.55118110236220474" header="0.31496062992125984" footer="0.31496062992125984"/>
  <pageSetup paperSize="9" scale="87" fitToWidth="0" orientation="portrait" r:id="rId1"/>
  <rowBreaks count="2" manualBreakCount="2">
    <brk id="47" max="9" man="1"/>
    <brk id="107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163"/>
  <sheetViews>
    <sheetView showGridLines="0" zoomScaleNormal="100" zoomScaleSheetLayoutView="100" workbookViewId="0">
      <selection activeCell="M21" sqref="M21"/>
    </sheetView>
  </sheetViews>
  <sheetFormatPr baseColWidth="10" defaultRowHeight="15" x14ac:dyDescent="0.25"/>
  <cols>
    <col min="1" max="1" width="1.7109375" customWidth="1"/>
    <col min="2" max="2" width="11.140625" customWidth="1"/>
    <col min="3" max="15" width="7.7109375" customWidth="1"/>
    <col min="16" max="16" width="8" customWidth="1"/>
    <col min="17" max="17" width="1.7109375" customWidth="1"/>
  </cols>
  <sheetData>
    <row r="1" spans="1:16" ht="20.100000000000001" customHeight="1" x14ac:dyDescent="0.25">
      <c r="A1" s="65"/>
    </row>
    <row r="2" spans="1:16" ht="20.100000000000001" customHeight="1" x14ac:dyDescent="0.25">
      <c r="G2" s="36"/>
    </row>
    <row r="3" spans="1:16" ht="24" customHeight="1" x14ac:dyDescent="0.25"/>
    <row r="4" spans="1:16" ht="20.100000000000001" customHeight="1" x14ac:dyDescent="0.25">
      <c r="B4" s="706" t="s">
        <v>213</v>
      </c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</row>
    <row r="5" spans="1:16" ht="20.100000000000001" customHeight="1" x14ac:dyDescent="0.25">
      <c r="B5" s="706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</row>
    <row r="6" spans="1:16" ht="15" customHeight="1" thickBot="1" x14ac:dyDescent="0.3"/>
    <row r="7" spans="1:16" ht="21.75" customHeight="1" thickBot="1" x14ac:dyDescent="0.3">
      <c r="B7" s="707"/>
      <c r="C7" s="708">
        <v>2022</v>
      </c>
      <c r="D7" s="709"/>
      <c r="E7" s="710">
        <v>2023</v>
      </c>
      <c r="F7" s="711"/>
      <c r="G7" s="711"/>
      <c r="H7" s="712"/>
      <c r="I7" s="710">
        <v>2024</v>
      </c>
      <c r="J7" s="711"/>
      <c r="K7" s="711"/>
      <c r="L7" s="712"/>
      <c r="M7" s="710" t="s">
        <v>195</v>
      </c>
      <c r="N7" s="711"/>
      <c r="O7" s="711"/>
      <c r="P7" s="712"/>
    </row>
    <row r="8" spans="1:16" ht="28.5" customHeight="1" thickBot="1" x14ac:dyDescent="0.3">
      <c r="B8" s="707"/>
      <c r="C8" s="48" t="s">
        <v>46</v>
      </c>
      <c r="D8" s="49" t="s">
        <v>47</v>
      </c>
      <c r="E8" s="50" t="s">
        <v>46</v>
      </c>
      <c r="F8" s="51" t="s">
        <v>47</v>
      </c>
      <c r="G8" s="51" t="s">
        <v>51</v>
      </c>
      <c r="H8" s="49" t="s">
        <v>52</v>
      </c>
      <c r="I8" s="50" t="s">
        <v>46</v>
      </c>
      <c r="J8" s="51" t="s">
        <v>47</v>
      </c>
      <c r="K8" s="51" t="s">
        <v>51</v>
      </c>
      <c r="L8" s="49" t="s">
        <v>52</v>
      </c>
      <c r="M8" s="50" t="s">
        <v>46</v>
      </c>
      <c r="N8" s="51" t="s">
        <v>47</v>
      </c>
      <c r="O8" s="51" t="s">
        <v>53</v>
      </c>
      <c r="P8" s="49" t="s">
        <v>116</v>
      </c>
    </row>
    <row r="9" spans="1:16" ht="18" customHeight="1" x14ac:dyDescent="0.25">
      <c r="B9" s="90" t="s">
        <v>57</v>
      </c>
      <c r="C9" s="73">
        <v>74</v>
      </c>
      <c r="D9" s="32">
        <v>515</v>
      </c>
      <c r="E9" s="73">
        <v>95</v>
      </c>
      <c r="F9" s="74">
        <v>695</v>
      </c>
      <c r="G9" s="75">
        <f>IF(C9&lt;&gt;0,IF(E9=0,-1,E9/C9-1),IF(E9=0,0,1))</f>
        <v>0.28378378378378377</v>
      </c>
      <c r="H9" s="76">
        <f>IF(D9&lt;&gt;0,IF(F9=0,-1,F9/D9-1),IF(F9=0,0,1))</f>
        <v>0.34951456310679618</v>
      </c>
      <c r="I9" s="77">
        <v>104</v>
      </c>
      <c r="J9" s="78">
        <v>935</v>
      </c>
      <c r="K9" s="75">
        <f t="shared" ref="K9:L20" si="0">IF(E9&lt;&gt;0,IF(I9=0,-1,I9/E9-1),IF(I9=0,0,1))</f>
        <v>9.473684210526323E-2</v>
      </c>
      <c r="L9" s="76">
        <f t="shared" si="0"/>
        <v>0.34532374100719432</v>
      </c>
      <c r="M9" s="77">
        <v>133</v>
      </c>
      <c r="N9" s="78">
        <v>1221</v>
      </c>
      <c r="O9" s="75">
        <f t="shared" ref="O9:P10" si="1">IF(I9&lt;&gt;0,IF(M9=0,-1,M9/I9-1),IF(M9=0,0,1))</f>
        <v>0.27884615384615374</v>
      </c>
      <c r="P9" s="76">
        <f t="shared" si="1"/>
        <v>0.30588235294117649</v>
      </c>
    </row>
    <row r="10" spans="1:16" ht="18" customHeight="1" x14ac:dyDescent="0.25">
      <c r="B10" s="91" t="s">
        <v>58</v>
      </c>
      <c r="C10" s="73">
        <v>100</v>
      </c>
      <c r="D10" s="32">
        <v>1139</v>
      </c>
      <c r="E10" s="73">
        <v>124</v>
      </c>
      <c r="F10" s="74">
        <v>1158</v>
      </c>
      <c r="G10" s="75">
        <f t="shared" ref="G10:H21" si="2">IF(C10&lt;&gt;0,IF(E10=0,-1,E10/C10-1),IF(E10=0,0,1))</f>
        <v>0.24</v>
      </c>
      <c r="H10" s="76">
        <f>IF(D10&lt;&gt;0,IF(F10=0,-1,F10/D10-1),IF(F10=0,0,1))</f>
        <v>1.668129938542573E-2</v>
      </c>
      <c r="I10" s="77">
        <v>129</v>
      </c>
      <c r="J10" s="78">
        <v>1369</v>
      </c>
      <c r="K10" s="75">
        <f t="shared" si="0"/>
        <v>4.0322580645161255E-2</v>
      </c>
      <c r="L10" s="76">
        <f t="shared" si="0"/>
        <v>0.18221070811744378</v>
      </c>
      <c r="M10" s="77">
        <v>125</v>
      </c>
      <c r="N10" s="78">
        <v>825</v>
      </c>
      <c r="O10" s="75">
        <f t="shared" si="1"/>
        <v>-3.1007751937984551E-2</v>
      </c>
      <c r="P10" s="76">
        <f t="shared" si="1"/>
        <v>-0.39737034331628929</v>
      </c>
    </row>
    <row r="11" spans="1:16" ht="18" customHeight="1" x14ac:dyDescent="0.25">
      <c r="B11" s="91" t="s">
        <v>59</v>
      </c>
      <c r="C11" s="73">
        <v>110</v>
      </c>
      <c r="D11" s="32">
        <v>1171</v>
      </c>
      <c r="E11" s="73">
        <v>145</v>
      </c>
      <c r="F11" s="74">
        <v>1507</v>
      </c>
      <c r="G11" s="75">
        <f t="shared" si="2"/>
        <v>0.31818181818181812</v>
      </c>
      <c r="H11" s="76">
        <f t="shared" si="2"/>
        <v>0.28693424423569591</v>
      </c>
      <c r="I11" s="77">
        <v>138</v>
      </c>
      <c r="J11" s="78">
        <v>1407</v>
      </c>
      <c r="K11" s="75">
        <f t="shared" si="0"/>
        <v>-4.8275862068965503E-2</v>
      </c>
      <c r="L11" s="76">
        <f t="shared" si="0"/>
        <v>-6.6357000663569976E-2</v>
      </c>
      <c r="M11" s="77">
        <v>156</v>
      </c>
      <c r="N11" s="78">
        <v>1734</v>
      </c>
      <c r="O11" s="75">
        <f t="shared" ref="O11:O20" si="3">IF(M11="","",IF(I11&lt;&gt;0,IF(M11=0,-1,M11/I11-1),IF(M11=0,0,1)))</f>
        <v>0.13043478260869557</v>
      </c>
      <c r="P11" s="76">
        <f t="shared" ref="P11:P18" si="4">IF(N11="","",N11/J11-1)</f>
        <v>0.23240938166311298</v>
      </c>
    </row>
    <row r="12" spans="1:16" ht="18" customHeight="1" x14ac:dyDescent="0.25">
      <c r="B12" s="91" t="s">
        <v>60</v>
      </c>
      <c r="C12" s="73">
        <v>69</v>
      </c>
      <c r="D12" s="32">
        <v>389</v>
      </c>
      <c r="E12" s="73">
        <v>83</v>
      </c>
      <c r="F12" s="74">
        <v>517</v>
      </c>
      <c r="G12" s="75">
        <f t="shared" si="2"/>
        <v>0.20289855072463769</v>
      </c>
      <c r="H12" s="76">
        <f t="shared" si="2"/>
        <v>0.32904884318766059</v>
      </c>
      <c r="I12" s="77">
        <v>121</v>
      </c>
      <c r="J12" s="78">
        <v>881</v>
      </c>
      <c r="K12" s="75">
        <f t="shared" si="0"/>
        <v>0.45783132530120474</v>
      </c>
      <c r="L12" s="76">
        <f t="shared" si="0"/>
        <v>0.7040618955512572</v>
      </c>
      <c r="M12" s="77"/>
      <c r="N12" s="78"/>
      <c r="O12" s="75" t="str">
        <f t="shared" si="3"/>
        <v/>
      </c>
      <c r="P12" s="76" t="str">
        <f t="shared" si="4"/>
        <v/>
      </c>
    </row>
    <row r="13" spans="1:16" ht="18" customHeight="1" x14ac:dyDescent="0.25">
      <c r="B13" s="91" t="s">
        <v>61</v>
      </c>
      <c r="C13" s="73">
        <v>101</v>
      </c>
      <c r="D13" s="32">
        <v>1020</v>
      </c>
      <c r="E13" s="73">
        <v>137</v>
      </c>
      <c r="F13" s="74">
        <v>1407</v>
      </c>
      <c r="G13" s="75">
        <f t="shared" si="2"/>
        <v>0.35643564356435653</v>
      </c>
      <c r="H13" s="76">
        <f t="shared" si="2"/>
        <v>0.37941176470588234</v>
      </c>
      <c r="I13" s="77">
        <v>133</v>
      </c>
      <c r="J13" s="78">
        <v>1308</v>
      </c>
      <c r="K13" s="75">
        <f t="shared" si="0"/>
        <v>-2.9197080291970767E-2</v>
      </c>
      <c r="L13" s="76">
        <f t="shared" si="0"/>
        <v>-7.0362473347547971E-2</v>
      </c>
      <c r="M13" s="77"/>
      <c r="N13" s="78"/>
      <c r="O13" s="75" t="str">
        <f t="shared" si="3"/>
        <v/>
      </c>
      <c r="P13" s="76" t="str">
        <f t="shared" si="4"/>
        <v/>
      </c>
    </row>
    <row r="14" spans="1:16" ht="18" customHeight="1" x14ac:dyDescent="0.25">
      <c r="B14" s="91" t="s">
        <v>62</v>
      </c>
      <c r="C14" s="73">
        <v>92</v>
      </c>
      <c r="D14" s="32">
        <v>838</v>
      </c>
      <c r="E14" s="73">
        <v>132</v>
      </c>
      <c r="F14" s="74">
        <v>911</v>
      </c>
      <c r="G14" s="75">
        <f t="shared" si="2"/>
        <v>0.43478260869565211</v>
      </c>
      <c r="H14" s="76">
        <f t="shared" si="2"/>
        <v>8.7112171837708807E-2</v>
      </c>
      <c r="I14" s="77">
        <v>134</v>
      </c>
      <c r="J14" s="78">
        <v>1148</v>
      </c>
      <c r="K14" s="75">
        <f t="shared" si="0"/>
        <v>1.5151515151515138E-2</v>
      </c>
      <c r="L14" s="76">
        <f t="shared" si="0"/>
        <v>0.26015367727771688</v>
      </c>
      <c r="M14" s="77"/>
      <c r="N14" s="78"/>
      <c r="O14" s="75" t="str">
        <f t="shared" si="3"/>
        <v/>
      </c>
      <c r="P14" s="76" t="str">
        <f t="shared" si="4"/>
        <v/>
      </c>
    </row>
    <row r="15" spans="1:16" ht="18" customHeight="1" x14ac:dyDescent="0.25">
      <c r="B15" s="91" t="s">
        <v>63</v>
      </c>
      <c r="C15" s="73">
        <v>96</v>
      </c>
      <c r="D15" s="32">
        <v>974</v>
      </c>
      <c r="E15" s="73">
        <v>133</v>
      </c>
      <c r="F15" s="74">
        <v>2041</v>
      </c>
      <c r="G15" s="75">
        <f t="shared" si="2"/>
        <v>0.38541666666666674</v>
      </c>
      <c r="H15" s="76">
        <f t="shared" si="2"/>
        <v>1.0954825462012319</v>
      </c>
      <c r="I15" s="77">
        <v>120</v>
      </c>
      <c r="J15" s="78">
        <v>1009</v>
      </c>
      <c r="K15" s="75">
        <f t="shared" si="0"/>
        <v>-9.7744360902255689E-2</v>
      </c>
      <c r="L15" s="76">
        <f t="shared" si="0"/>
        <v>-0.50563449289563933</v>
      </c>
      <c r="M15" s="77"/>
      <c r="N15" s="78"/>
      <c r="O15" s="75" t="str">
        <f t="shared" si="3"/>
        <v/>
      </c>
      <c r="P15" s="76" t="str">
        <f t="shared" si="4"/>
        <v/>
      </c>
    </row>
    <row r="16" spans="1:16" ht="18" customHeight="1" x14ac:dyDescent="0.25">
      <c r="B16" s="91" t="s">
        <v>64</v>
      </c>
      <c r="C16" s="73">
        <v>57</v>
      </c>
      <c r="D16" s="32">
        <v>350</v>
      </c>
      <c r="E16" s="73">
        <v>92</v>
      </c>
      <c r="F16" s="74">
        <v>1206</v>
      </c>
      <c r="G16" s="75">
        <f t="shared" si="2"/>
        <v>0.61403508771929816</v>
      </c>
      <c r="H16" s="76">
        <f t="shared" si="2"/>
        <v>2.4457142857142857</v>
      </c>
      <c r="I16" s="77">
        <v>82</v>
      </c>
      <c r="J16" s="78">
        <v>565</v>
      </c>
      <c r="K16" s="75">
        <f t="shared" si="0"/>
        <v>-0.10869565217391308</v>
      </c>
      <c r="L16" s="76">
        <f t="shared" si="0"/>
        <v>-0.53150912106135983</v>
      </c>
      <c r="M16" s="77"/>
      <c r="N16" s="78"/>
      <c r="O16" s="75" t="str">
        <f t="shared" si="3"/>
        <v/>
      </c>
      <c r="P16" s="76" t="str">
        <f t="shared" si="4"/>
        <v/>
      </c>
    </row>
    <row r="17" spans="2:16" ht="18" customHeight="1" x14ac:dyDescent="0.25">
      <c r="B17" s="91" t="s">
        <v>65</v>
      </c>
      <c r="C17" s="73">
        <v>134</v>
      </c>
      <c r="D17" s="32">
        <v>1038</v>
      </c>
      <c r="E17" s="73">
        <v>118</v>
      </c>
      <c r="F17" s="74">
        <v>1691</v>
      </c>
      <c r="G17" s="75">
        <f t="shared" si="2"/>
        <v>-0.11940298507462688</v>
      </c>
      <c r="H17" s="76">
        <f t="shared" si="2"/>
        <v>0.62909441233140662</v>
      </c>
      <c r="I17" s="77">
        <v>96</v>
      </c>
      <c r="J17" s="78">
        <v>872</v>
      </c>
      <c r="K17" s="75">
        <f t="shared" si="0"/>
        <v>-0.18644067796610164</v>
      </c>
      <c r="L17" s="76">
        <f t="shared" si="0"/>
        <v>-0.48432879952690711</v>
      </c>
      <c r="M17" s="77"/>
      <c r="N17" s="78"/>
      <c r="O17" s="75" t="str">
        <f t="shared" si="3"/>
        <v/>
      </c>
      <c r="P17" s="76" t="str">
        <f t="shared" si="4"/>
        <v/>
      </c>
    </row>
    <row r="18" spans="2:16" ht="18" customHeight="1" x14ac:dyDescent="0.25">
      <c r="B18" s="91" t="s">
        <v>66</v>
      </c>
      <c r="C18" s="73">
        <v>113</v>
      </c>
      <c r="D18" s="32">
        <v>1245</v>
      </c>
      <c r="E18" s="73">
        <v>118</v>
      </c>
      <c r="F18" s="74">
        <v>1122</v>
      </c>
      <c r="G18" s="75">
        <f t="shared" si="2"/>
        <v>4.4247787610619538E-2</v>
      </c>
      <c r="H18" s="76">
        <f t="shared" si="2"/>
        <v>-9.8795180722891618E-2</v>
      </c>
      <c r="I18" s="77">
        <v>159</v>
      </c>
      <c r="J18" s="78">
        <v>2295</v>
      </c>
      <c r="K18" s="75">
        <f t="shared" si="0"/>
        <v>0.34745762711864403</v>
      </c>
      <c r="L18" s="76">
        <f t="shared" si="0"/>
        <v>1.0454545454545454</v>
      </c>
      <c r="M18" s="77"/>
      <c r="N18" s="78"/>
      <c r="O18" s="75" t="str">
        <f t="shared" si="3"/>
        <v/>
      </c>
      <c r="P18" s="76" t="str">
        <f t="shared" si="4"/>
        <v/>
      </c>
    </row>
    <row r="19" spans="2:16" ht="18" customHeight="1" x14ac:dyDescent="0.25">
      <c r="B19" s="91" t="s">
        <v>67</v>
      </c>
      <c r="C19" s="73">
        <v>128</v>
      </c>
      <c r="D19" s="32">
        <v>1038</v>
      </c>
      <c r="E19" s="73">
        <v>120</v>
      </c>
      <c r="F19" s="74">
        <v>1210</v>
      </c>
      <c r="G19" s="75">
        <f t="shared" si="2"/>
        <v>-6.25E-2</v>
      </c>
      <c r="H19" s="76">
        <f t="shared" si="2"/>
        <v>0.16570327552986508</v>
      </c>
      <c r="I19" s="77">
        <v>125</v>
      </c>
      <c r="J19" s="78">
        <v>1103</v>
      </c>
      <c r="K19" s="75">
        <f t="shared" si="0"/>
        <v>4.1666666666666741E-2</v>
      </c>
      <c r="L19" s="76">
        <f t="shared" si="0"/>
        <v>-8.8429752066115697E-2</v>
      </c>
      <c r="M19" s="77"/>
      <c r="N19" s="78"/>
      <c r="O19" s="75" t="str">
        <f t="shared" si="3"/>
        <v/>
      </c>
      <c r="P19" s="76" t="str">
        <f>IF(N19="","",N19/J19-1)</f>
        <v/>
      </c>
    </row>
    <row r="20" spans="2:16" ht="18" customHeight="1" thickBot="1" x14ac:dyDescent="0.3">
      <c r="B20" s="92" t="s">
        <v>68</v>
      </c>
      <c r="C20" s="79">
        <v>120</v>
      </c>
      <c r="D20" s="80">
        <v>1207</v>
      </c>
      <c r="E20" s="79">
        <v>112</v>
      </c>
      <c r="F20" s="81">
        <v>1125</v>
      </c>
      <c r="G20" s="82">
        <f t="shared" si="2"/>
        <v>-6.6666666666666652E-2</v>
      </c>
      <c r="H20" s="83">
        <f t="shared" si="2"/>
        <v>-6.7937033968517024E-2</v>
      </c>
      <c r="I20" s="84">
        <v>112</v>
      </c>
      <c r="J20" s="85">
        <v>1073</v>
      </c>
      <c r="K20" s="82">
        <f t="shared" si="0"/>
        <v>0</v>
      </c>
      <c r="L20" s="83">
        <f t="shared" si="0"/>
        <v>-4.6222222222222276E-2</v>
      </c>
      <c r="M20" s="84"/>
      <c r="N20" s="85"/>
      <c r="O20" s="82" t="str">
        <f t="shared" si="3"/>
        <v/>
      </c>
      <c r="P20" s="83" t="str">
        <f>IF(N20="","",N20/J20-1)</f>
        <v/>
      </c>
    </row>
    <row r="21" spans="2:16" ht="23.25" customHeight="1" thickBot="1" x14ac:dyDescent="0.3">
      <c r="B21" s="559" t="s">
        <v>103</v>
      </c>
      <c r="C21" s="86">
        <v>1194</v>
      </c>
      <c r="D21" s="87">
        <v>10924</v>
      </c>
      <c r="E21" s="86">
        <v>1409</v>
      </c>
      <c r="F21" s="88">
        <v>14590</v>
      </c>
      <c r="G21" s="54">
        <f t="shared" si="2"/>
        <v>0.18006700167504186</v>
      </c>
      <c r="H21" s="89">
        <f t="shared" si="2"/>
        <v>0.33559135847674848</v>
      </c>
      <c r="I21" s="86">
        <f>SUM(I9:I20)</f>
        <v>1453</v>
      </c>
      <c r="J21" s="88">
        <f>SUM(J9:J20)</f>
        <v>13965</v>
      </c>
      <c r="K21" s="52">
        <f>+I21/E21-1</f>
        <v>3.1227821149751644E-2</v>
      </c>
      <c r="L21" s="53">
        <f>+J21/F21-1</f>
        <v>-4.2837559972583983E-2</v>
      </c>
      <c r="M21" s="86">
        <f>SUM(M9:M20)</f>
        <v>414</v>
      </c>
      <c r="N21" s="88">
        <f>SUM(N9:N20)</f>
        <v>3780</v>
      </c>
      <c r="O21" s="54">
        <f>M21/SUMIF(M9:M20,"&lt;&gt;"&amp;"",I9:I20)-1</f>
        <v>0.11590296495956864</v>
      </c>
      <c r="P21" s="89">
        <f>N21/SUMIF(N9:N20,"&lt;&gt;"&amp;"",J9:J20)-1</f>
        <v>1.8593371059013819E-2</v>
      </c>
    </row>
    <row r="22" spans="2:16" ht="19.5" customHeight="1" x14ac:dyDescent="0.25">
      <c r="B22" s="532" t="s">
        <v>42</v>
      </c>
      <c r="G22" s="55"/>
    </row>
    <row r="23" spans="2:16" ht="18.75" customHeight="1" x14ac:dyDescent="0.25">
      <c r="B23" s="532" t="s">
        <v>78</v>
      </c>
      <c r="G23" s="55"/>
    </row>
    <row r="24" spans="2:16" ht="12.75" customHeight="1" x14ac:dyDescent="0.25">
      <c r="G24" s="55"/>
    </row>
    <row r="25" spans="2:16" ht="15" customHeight="1" x14ac:dyDescent="0.25">
      <c r="G25" s="55"/>
    </row>
    <row r="26" spans="2:16" ht="15" customHeight="1" x14ac:dyDescent="0.25"/>
    <row r="27" spans="2:16" ht="15" customHeight="1" x14ac:dyDescent="0.25"/>
    <row r="38" ht="14.25" customHeight="1" x14ac:dyDescent="0.25"/>
    <row r="39" ht="16.5" customHeight="1" x14ac:dyDescent="0.25"/>
    <row r="40" ht="18" customHeight="1" x14ac:dyDescent="0.25"/>
    <row r="41" ht="15" customHeight="1" x14ac:dyDescent="0.25"/>
    <row r="61" ht="14.25" customHeight="1" x14ac:dyDescent="0.25"/>
    <row r="62" ht="20.100000000000001" customHeight="1" x14ac:dyDescent="0.25"/>
    <row r="63" ht="20.100000000000001" customHeight="1" x14ac:dyDescent="0.25"/>
    <row r="64" ht="21.75" customHeight="1" x14ac:dyDescent="0.25"/>
    <row r="65" spans="2:16" ht="14.25" customHeight="1" x14ac:dyDescent="0.25"/>
    <row r="66" spans="2:16" ht="20.25" customHeight="1" x14ac:dyDescent="0.25">
      <c r="B66" s="714" t="s">
        <v>214</v>
      </c>
      <c r="C66" s="71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4"/>
      <c r="O66" s="714"/>
      <c r="P66" s="714"/>
    </row>
    <row r="67" spans="2:16" ht="20.100000000000001" customHeight="1" x14ac:dyDescent="0.25">
      <c r="B67" s="714"/>
      <c r="C67" s="714"/>
      <c r="D67" s="714"/>
      <c r="E67" s="714"/>
      <c r="F67" s="714"/>
      <c r="G67" s="714"/>
      <c r="H67" s="714"/>
      <c r="I67" s="714"/>
      <c r="J67" s="714"/>
      <c r="K67" s="714"/>
      <c r="L67" s="714"/>
      <c r="M67" s="714"/>
      <c r="N67" s="714"/>
      <c r="O67" s="714"/>
      <c r="P67" s="714"/>
    </row>
    <row r="68" spans="2:16" ht="18.75" customHeight="1" thickBot="1" x14ac:dyDescent="0.3"/>
    <row r="69" spans="2:16" ht="21.75" customHeight="1" thickBot="1" x14ac:dyDescent="0.3">
      <c r="B69" s="707"/>
      <c r="C69" s="715">
        <v>2022</v>
      </c>
      <c r="D69" s="716"/>
      <c r="E69" s="717">
        <v>2023</v>
      </c>
      <c r="F69" s="718"/>
      <c r="G69" s="718"/>
      <c r="H69" s="719"/>
      <c r="I69" s="717">
        <v>2024</v>
      </c>
      <c r="J69" s="718"/>
      <c r="K69" s="718"/>
      <c r="L69" s="719"/>
      <c r="M69" s="717">
        <v>2025</v>
      </c>
      <c r="N69" s="718"/>
      <c r="O69" s="718"/>
      <c r="P69" s="719"/>
    </row>
    <row r="70" spans="2:16" ht="28.5" customHeight="1" thickBot="1" x14ac:dyDescent="0.3">
      <c r="B70" s="707"/>
      <c r="C70" s="720" t="s">
        <v>75</v>
      </c>
      <c r="D70" s="721"/>
      <c r="E70" s="722" t="s">
        <v>75</v>
      </c>
      <c r="F70" s="723"/>
      <c r="G70" s="720" t="s">
        <v>52</v>
      </c>
      <c r="H70" s="721"/>
      <c r="I70" s="722" t="s">
        <v>75</v>
      </c>
      <c r="J70" s="723"/>
      <c r="K70" s="720" t="s">
        <v>52</v>
      </c>
      <c r="L70" s="721"/>
      <c r="M70" s="722" t="s">
        <v>75</v>
      </c>
      <c r="N70" s="723"/>
      <c r="O70" s="720" t="s">
        <v>116</v>
      </c>
      <c r="P70" s="721"/>
    </row>
    <row r="71" spans="2:16" ht="18" customHeight="1" x14ac:dyDescent="0.25">
      <c r="B71" s="90" t="s">
        <v>57</v>
      </c>
      <c r="C71" s="645">
        <v>746</v>
      </c>
      <c r="D71" s="646"/>
      <c r="E71" s="647">
        <v>540</v>
      </c>
      <c r="F71" s="648"/>
      <c r="G71" s="724">
        <f t="shared" ref="G71:H83" si="5">IF(C71&lt;&gt;0,IF(E71=0,-1,E71/C71-1),IF(E71=0,0,1))</f>
        <v>-0.27613941018766752</v>
      </c>
      <c r="H71" s="725"/>
      <c r="I71" s="647">
        <v>1188</v>
      </c>
      <c r="J71" s="649"/>
      <c r="K71" s="724">
        <f t="shared" ref="K71:L83" si="6">IF(E71&lt;&gt;0,IF(I71=0,-1,I71/E71-1),IF(I71=0,0,1))</f>
        <v>1.2000000000000002</v>
      </c>
      <c r="L71" s="725">
        <f t="shared" si="6"/>
        <v>0</v>
      </c>
      <c r="M71" s="647">
        <v>1554</v>
      </c>
      <c r="N71" s="649"/>
      <c r="O71" s="724">
        <f t="shared" ref="O71:P71" si="7">IF(I71&lt;&gt;0,IF(M71=0,-1,M71/I71-1),IF(M71=0,0,1))</f>
        <v>0.30808080808080818</v>
      </c>
      <c r="P71" s="725">
        <f t="shared" si="7"/>
        <v>0</v>
      </c>
    </row>
    <row r="72" spans="2:16" ht="18" customHeight="1" x14ac:dyDescent="0.25">
      <c r="B72" s="91" t="s">
        <v>58</v>
      </c>
      <c r="C72" s="645">
        <v>1064</v>
      </c>
      <c r="D72" s="650"/>
      <c r="E72" s="647">
        <v>798</v>
      </c>
      <c r="F72" s="649"/>
      <c r="G72" s="724">
        <f t="shared" si="5"/>
        <v>-0.25</v>
      </c>
      <c r="H72" s="725">
        <f t="shared" si="5"/>
        <v>0</v>
      </c>
      <c r="I72" s="647">
        <v>1123</v>
      </c>
      <c r="J72" s="649"/>
      <c r="K72" s="724">
        <f t="shared" si="6"/>
        <v>0.40726817042606522</v>
      </c>
      <c r="L72" s="725">
        <f t="shared" si="6"/>
        <v>0</v>
      </c>
      <c r="M72" s="647">
        <v>722</v>
      </c>
      <c r="N72" s="649"/>
      <c r="O72" s="724">
        <f t="shared" ref="O72" si="8">IF(I72&lt;&gt;0,IF(M72=0,-1,M72/I72-1),IF(M72=0,0,1))</f>
        <v>-0.35707925200356194</v>
      </c>
      <c r="P72" s="725">
        <f t="shared" ref="P72" si="9">IF(J72&lt;&gt;0,IF(N72=0,-1,N72/J72-1),IF(N72=0,0,1))</f>
        <v>0</v>
      </c>
    </row>
    <row r="73" spans="2:16" ht="18" customHeight="1" x14ac:dyDescent="0.25">
      <c r="B73" s="91" t="s">
        <v>59</v>
      </c>
      <c r="C73" s="645">
        <v>949</v>
      </c>
      <c r="D73" s="650"/>
      <c r="E73" s="647">
        <v>1990</v>
      </c>
      <c r="F73" s="649"/>
      <c r="G73" s="724">
        <f t="shared" si="5"/>
        <v>1.0969441517386724</v>
      </c>
      <c r="H73" s="725">
        <f t="shared" si="5"/>
        <v>0</v>
      </c>
      <c r="I73" s="647">
        <v>1143</v>
      </c>
      <c r="J73" s="649"/>
      <c r="K73" s="724">
        <f t="shared" si="6"/>
        <v>-0.42562814070351762</v>
      </c>
      <c r="L73" s="725">
        <f t="shared" si="6"/>
        <v>0</v>
      </c>
      <c r="M73" s="647">
        <v>1496</v>
      </c>
      <c r="N73" s="649"/>
      <c r="O73" s="724">
        <f t="shared" ref="O73:P82" si="10">IF(M73="","",IF(I73&lt;&gt;0,IF(M73=0,-1,M73/I73-1),IF(M73=0,0,1)))</f>
        <v>0.30883639545056862</v>
      </c>
      <c r="P73" s="725" t="str">
        <f t="shared" si="10"/>
        <v/>
      </c>
    </row>
    <row r="74" spans="2:16" ht="18" customHeight="1" x14ac:dyDescent="0.25">
      <c r="B74" s="91" t="s">
        <v>60</v>
      </c>
      <c r="C74" s="645">
        <v>729</v>
      </c>
      <c r="D74" s="650"/>
      <c r="E74" s="647">
        <v>700</v>
      </c>
      <c r="F74" s="649"/>
      <c r="G74" s="724">
        <f t="shared" si="5"/>
        <v>-3.978052126200271E-2</v>
      </c>
      <c r="H74" s="725">
        <f t="shared" si="5"/>
        <v>0</v>
      </c>
      <c r="I74" s="647">
        <v>869</v>
      </c>
      <c r="J74" s="649"/>
      <c r="K74" s="724">
        <f t="shared" si="6"/>
        <v>0.24142857142857133</v>
      </c>
      <c r="L74" s="725">
        <f t="shared" si="6"/>
        <v>0</v>
      </c>
      <c r="M74" s="647"/>
      <c r="N74" s="649"/>
      <c r="O74" s="724" t="str">
        <f t="shared" si="10"/>
        <v/>
      </c>
      <c r="P74" s="725" t="str">
        <f t="shared" si="10"/>
        <v/>
      </c>
    </row>
    <row r="75" spans="2:16" ht="18" customHeight="1" x14ac:dyDescent="0.25">
      <c r="B75" s="91" t="s">
        <v>61</v>
      </c>
      <c r="C75" s="645">
        <v>927</v>
      </c>
      <c r="D75" s="650"/>
      <c r="E75" s="647">
        <v>759</v>
      </c>
      <c r="F75" s="649"/>
      <c r="G75" s="724">
        <f t="shared" si="5"/>
        <v>-0.18122977346278313</v>
      </c>
      <c r="H75" s="725">
        <f t="shared" si="5"/>
        <v>0</v>
      </c>
      <c r="I75" s="647">
        <v>1145</v>
      </c>
      <c r="J75" s="649"/>
      <c r="K75" s="724">
        <f t="shared" si="6"/>
        <v>0.50856389986824779</v>
      </c>
      <c r="L75" s="725">
        <f t="shared" si="6"/>
        <v>0</v>
      </c>
      <c r="M75" s="647"/>
      <c r="N75" s="649"/>
      <c r="O75" s="724" t="str">
        <f t="shared" si="10"/>
        <v/>
      </c>
      <c r="P75" s="725" t="str">
        <f t="shared" si="10"/>
        <v/>
      </c>
    </row>
    <row r="76" spans="2:16" ht="18" customHeight="1" x14ac:dyDescent="0.25">
      <c r="B76" s="91" t="s">
        <v>62</v>
      </c>
      <c r="C76" s="645">
        <v>805</v>
      </c>
      <c r="D76" s="650"/>
      <c r="E76" s="647">
        <v>1326</v>
      </c>
      <c r="F76" s="649"/>
      <c r="G76" s="724">
        <f t="shared" si="5"/>
        <v>0.64720496894409929</v>
      </c>
      <c r="H76" s="725">
        <f t="shared" si="5"/>
        <v>0</v>
      </c>
      <c r="I76" s="647">
        <v>1417</v>
      </c>
      <c r="J76" s="649"/>
      <c r="K76" s="724">
        <f t="shared" si="6"/>
        <v>6.8627450980392135E-2</v>
      </c>
      <c r="L76" s="725">
        <f t="shared" si="6"/>
        <v>0</v>
      </c>
      <c r="M76" s="647"/>
      <c r="N76" s="649"/>
      <c r="O76" s="724" t="str">
        <f t="shared" si="10"/>
        <v/>
      </c>
      <c r="P76" s="725" t="str">
        <f t="shared" si="10"/>
        <v/>
      </c>
    </row>
    <row r="77" spans="2:16" ht="18" customHeight="1" x14ac:dyDescent="0.25">
      <c r="B77" s="91" t="s">
        <v>63</v>
      </c>
      <c r="C77" s="645">
        <v>741</v>
      </c>
      <c r="D77" s="650"/>
      <c r="E77" s="647">
        <v>1810</v>
      </c>
      <c r="F77" s="649"/>
      <c r="G77" s="724">
        <f t="shared" si="5"/>
        <v>1.4426450742240218</v>
      </c>
      <c r="H77" s="725">
        <f t="shared" si="5"/>
        <v>0</v>
      </c>
      <c r="I77" s="647">
        <v>1046</v>
      </c>
      <c r="J77" s="649"/>
      <c r="K77" s="724">
        <f t="shared" si="6"/>
        <v>-0.42209944751381212</v>
      </c>
      <c r="L77" s="725">
        <f t="shared" si="6"/>
        <v>0</v>
      </c>
      <c r="M77" s="647"/>
      <c r="N77" s="649"/>
      <c r="O77" s="724" t="str">
        <f t="shared" si="10"/>
        <v/>
      </c>
      <c r="P77" s="725" t="str">
        <f t="shared" si="10"/>
        <v/>
      </c>
    </row>
    <row r="78" spans="2:16" ht="18" customHeight="1" x14ac:dyDescent="0.25">
      <c r="B78" s="91" t="s">
        <v>64</v>
      </c>
      <c r="C78" s="645">
        <v>633</v>
      </c>
      <c r="D78" s="650"/>
      <c r="E78" s="647">
        <v>1540</v>
      </c>
      <c r="F78" s="649"/>
      <c r="G78" s="724">
        <f t="shared" si="5"/>
        <v>1.4328593996840442</v>
      </c>
      <c r="H78" s="725">
        <f t="shared" si="5"/>
        <v>0</v>
      </c>
      <c r="I78" s="647">
        <v>749</v>
      </c>
      <c r="J78" s="649"/>
      <c r="K78" s="724">
        <f t="shared" si="6"/>
        <v>-0.51363636363636367</v>
      </c>
      <c r="L78" s="725">
        <f t="shared" si="6"/>
        <v>0</v>
      </c>
      <c r="M78" s="647"/>
      <c r="N78" s="649"/>
      <c r="O78" s="724" t="str">
        <f t="shared" si="10"/>
        <v/>
      </c>
      <c r="P78" s="725" t="str">
        <f t="shared" si="10"/>
        <v/>
      </c>
    </row>
    <row r="79" spans="2:16" ht="18" customHeight="1" x14ac:dyDescent="0.25">
      <c r="B79" s="91" t="s">
        <v>65</v>
      </c>
      <c r="C79" s="645">
        <v>714</v>
      </c>
      <c r="D79" s="650"/>
      <c r="E79" s="647">
        <v>1256</v>
      </c>
      <c r="F79" s="649"/>
      <c r="G79" s="724">
        <f t="shared" si="5"/>
        <v>0.7591036414565826</v>
      </c>
      <c r="H79" s="725">
        <f t="shared" si="5"/>
        <v>0</v>
      </c>
      <c r="I79" s="647">
        <v>755</v>
      </c>
      <c r="J79" s="649"/>
      <c r="K79" s="724">
        <f t="shared" si="6"/>
        <v>-0.39888535031847139</v>
      </c>
      <c r="L79" s="725">
        <f t="shared" si="6"/>
        <v>0</v>
      </c>
      <c r="M79" s="647"/>
      <c r="N79" s="649"/>
      <c r="O79" s="724" t="str">
        <f t="shared" si="10"/>
        <v/>
      </c>
      <c r="P79" s="725" t="str">
        <f t="shared" si="10"/>
        <v/>
      </c>
    </row>
    <row r="80" spans="2:16" ht="18" customHeight="1" x14ac:dyDescent="0.25">
      <c r="B80" s="91" t="s">
        <v>66</v>
      </c>
      <c r="C80" s="645">
        <v>1066</v>
      </c>
      <c r="D80" s="650"/>
      <c r="E80" s="647">
        <v>1117</v>
      </c>
      <c r="F80" s="649"/>
      <c r="G80" s="724">
        <f t="shared" si="5"/>
        <v>4.7842401500937992E-2</v>
      </c>
      <c r="H80" s="725">
        <f t="shared" si="5"/>
        <v>0</v>
      </c>
      <c r="I80" s="647">
        <v>2098</v>
      </c>
      <c r="J80" s="649"/>
      <c r="K80" s="724">
        <f t="shared" si="6"/>
        <v>0.8782452999104744</v>
      </c>
      <c r="L80" s="725">
        <f t="shared" si="6"/>
        <v>0</v>
      </c>
      <c r="M80" s="647"/>
      <c r="N80" s="649"/>
      <c r="O80" s="724" t="str">
        <f t="shared" si="10"/>
        <v/>
      </c>
      <c r="P80" s="725" t="str">
        <f t="shared" si="10"/>
        <v/>
      </c>
    </row>
    <row r="81" spans="2:16" ht="18" customHeight="1" x14ac:dyDescent="0.25">
      <c r="B81" s="91" t="s">
        <v>67</v>
      </c>
      <c r="C81" s="645">
        <v>1034</v>
      </c>
      <c r="D81" s="650"/>
      <c r="E81" s="647">
        <v>1344</v>
      </c>
      <c r="F81" s="649"/>
      <c r="G81" s="724">
        <f t="shared" si="5"/>
        <v>0.299806576402321</v>
      </c>
      <c r="H81" s="725">
        <f t="shared" si="5"/>
        <v>0</v>
      </c>
      <c r="I81" s="647">
        <v>1264</v>
      </c>
      <c r="J81" s="649"/>
      <c r="K81" s="724">
        <f t="shared" si="6"/>
        <v>-5.9523809523809534E-2</v>
      </c>
      <c r="L81" s="725">
        <f t="shared" si="6"/>
        <v>0</v>
      </c>
      <c r="M81" s="647"/>
      <c r="N81" s="649"/>
      <c r="O81" s="724" t="str">
        <f t="shared" si="10"/>
        <v/>
      </c>
      <c r="P81" s="725" t="str">
        <f t="shared" si="10"/>
        <v/>
      </c>
    </row>
    <row r="82" spans="2:16" ht="18" customHeight="1" thickBot="1" x14ac:dyDescent="0.3">
      <c r="B82" s="92" t="s">
        <v>68</v>
      </c>
      <c r="C82" s="651">
        <v>1240</v>
      </c>
      <c r="D82" s="650"/>
      <c r="E82" s="652">
        <v>874</v>
      </c>
      <c r="F82" s="649"/>
      <c r="G82" s="728">
        <f t="shared" si="5"/>
        <v>-0.29516129032258065</v>
      </c>
      <c r="H82" s="729">
        <f t="shared" si="5"/>
        <v>0</v>
      </c>
      <c r="I82" s="652">
        <v>873</v>
      </c>
      <c r="J82" s="649"/>
      <c r="K82" s="724">
        <f t="shared" si="6"/>
        <v>-1.1441647597254523E-3</v>
      </c>
      <c r="L82" s="725">
        <f t="shared" si="6"/>
        <v>0</v>
      </c>
      <c r="M82" s="652"/>
      <c r="N82" s="649"/>
      <c r="O82" s="728" t="str">
        <f t="shared" si="10"/>
        <v/>
      </c>
      <c r="P82" s="729" t="str">
        <f t="shared" si="10"/>
        <v/>
      </c>
    </row>
    <row r="83" spans="2:16" ht="21" customHeight="1" thickBot="1" x14ac:dyDescent="0.3">
      <c r="B83" s="559" t="s">
        <v>103</v>
      </c>
      <c r="C83" s="653">
        <f>SUM(C71:C82)</f>
        <v>10648</v>
      </c>
      <c r="D83" s="654"/>
      <c r="E83" s="653">
        <f>SUM(E71:E82)</f>
        <v>14054</v>
      </c>
      <c r="F83" s="655"/>
      <c r="G83" s="726">
        <f t="shared" si="5"/>
        <v>0.31987227648384664</v>
      </c>
      <c r="H83" s="727">
        <f t="shared" si="5"/>
        <v>0</v>
      </c>
      <c r="I83" s="653">
        <f>SUM(I71:I82)</f>
        <v>13670</v>
      </c>
      <c r="J83" s="655"/>
      <c r="K83" s="726">
        <f t="shared" si="6"/>
        <v>-2.7323182012238489E-2</v>
      </c>
      <c r="L83" s="727">
        <f t="shared" si="6"/>
        <v>0</v>
      </c>
      <c r="M83" s="653">
        <f>SUM(M71:M82)</f>
        <v>3772</v>
      </c>
      <c r="N83" s="655"/>
      <c r="O83" s="726">
        <f>M83/SUMIF(M71:M82,"&lt;&gt;"&amp;"",I71:I82)-1</f>
        <v>9.206716850028962E-2</v>
      </c>
      <c r="P83" s="727" t="e">
        <f>N83/SUMIF(N71:N82,"&lt;&gt;"&amp;"",J71:J82)-1</f>
        <v>#DIV/0!</v>
      </c>
    </row>
    <row r="84" spans="2:16" ht="23.25" customHeight="1" x14ac:dyDescent="0.25">
      <c r="B84" s="224" t="s">
        <v>42</v>
      </c>
    </row>
    <row r="85" spans="2:16" ht="18" customHeight="1" x14ac:dyDescent="0.25">
      <c r="B85" s="225" t="s">
        <v>78</v>
      </c>
    </row>
    <row r="86" spans="2:16" ht="12.75" customHeight="1" x14ac:dyDescent="0.25"/>
    <row r="87" spans="2:16" ht="15" customHeight="1" x14ac:dyDescent="0.25"/>
    <row r="88" spans="2:16" ht="15" customHeight="1" x14ac:dyDescent="0.25"/>
    <row r="89" spans="2:16" ht="15" customHeight="1" x14ac:dyDescent="0.25"/>
    <row r="90" spans="2:16" ht="15" customHeight="1" x14ac:dyDescent="0.25"/>
    <row r="91" spans="2:16" ht="15" customHeight="1" x14ac:dyDescent="0.25"/>
    <row r="92" spans="2:16" ht="15" customHeight="1" x14ac:dyDescent="0.25"/>
    <row r="93" spans="2:16" ht="15" customHeight="1" x14ac:dyDescent="0.25"/>
    <row r="94" spans="2:16" ht="15" customHeight="1" x14ac:dyDescent="0.25"/>
    <row r="95" spans="2:16" ht="15" customHeight="1" x14ac:dyDescent="0.25"/>
    <row r="96" spans="2:16" ht="15" customHeight="1" x14ac:dyDescent="0.25"/>
    <row r="97" spans="2:16" ht="15" customHeight="1" x14ac:dyDescent="0.25"/>
    <row r="98" spans="2:16" ht="15" customHeight="1" x14ac:dyDescent="0.25"/>
    <row r="99" spans="2:16" ht="15" customHeight="1" x14ac:dyDescent="0.25"/>
    <row r="100" spans="2:16" ht="15" customHeight="1" x14ac:dyDescent="0.25"/>
    <row r="101" spans="2:16" ht="15" customHeight="1" x14ac:dyDescent="0.25"/>
    <row r="102" spans="2:16" ht="15" customHeight="1" x14ac:dyDescent="0.25">
      <c r="B102" s="714" t="s">
        <v>200</v>
      </c>
      <c r="C102" s="714"/>
      <c r="D102" s="714"/>
      <c r="E102" s="714"/>
      <c r="F102" s="714"/>
      <c r="G102" s="714"/>
      <c r="H102" s="714"/>
      <c r="I102" s="714"/>
      <c r="J102" s="714"/>
      <c r="K102" s="714"/>
      <c r="L102" s="714"/>
      <c r="M102" s="714"/>
      <c r="N102" s="714"/>
      <c r="O102" s="714"/>
      <c r="P102" s="714"/>
    </row>
    <row r="103" spans="2:16" ht="15" customHeight="1" x14ac:dyDescent="0.25">
      <c r="B103" s="714"/>
      <c r="C103" s="714"/>
      <c r="D103" s="714"/>
      <c r="E103" s="714"/>
      <c r="F103" s="714"/>
      <c r="G103" s="714"/>
      <c r="H103" s="714"/>
      <c r="I103" s="714"/>
      <c r="J103" s="714"/>
      <c r="K103" s="714"/>
      <c r="L103" s="714"/>
      <c r="M103" s="714"/>
      <c r="N103" s="714"/>
      <c r="O103" s="714"/>
      <c r="P103" s="714"/>
    </row>
    <row r="104" spans="2:16" ht="15" customHeight="1" x14ac:dyDescent="0.25"/>
    <row r="105" spans="2:16" ht="15" customHeight="1" x14ac:dyDescent="0.25"/>
    <row r="106" spans="2:16" ht="15" customHeight="1" x14ac:dyDescent="0.25"/>
    <row r="107" spans="2:16" ht="15" customHeight="1" x14ac:dyDescent="0.25"/>
    <row r="108" spans="2:16" ht="15" customHeight="1" x14ac:dyDescent="0.25"/>
    <row r="109" spans="2:16" ht="15" customHeight="1" x14ac:dyDescent="0.25"/>
    <row r="110" spans="2:16" ht="15" customHeight="1" x14ac:dyDescent="0.25"/>
    <row r="111" spans="2:16" ht="15" customHeight="1" x14ac:dyDescent="0.25"/>
    <row r="112" spans="2:16" ht="15" customHeight="1" x14ac:dyDescent="0.25"/>
    <row r="113" spans="3:7" ht="15" customHeight="1" x14ac:dyDescent="0.25"/>
    <row r="114" spans="3:7" ht="15" customHeight="1" x14ac:dyDescent="0.25"/>
    <row r="115" spans="3:7" ht="15" customHeight="1" x14ac:dyDescent="0.25"/>
    <row r="116" spans="3:7" ht="15" customHeight="1" x14ac:dyDescent="0.25"/>
    <row r="117" spans="3:7" ht="15" customHeight="1" x14ac:dyDescent="0.25"/>
    <row r="118" spans="3:7" ht="15" customHeight="1" x14ac:dyDescent="0.25"/>
    <row r="119" spans="3:7" ht="15" customHeight="1" x14ac:dyDescent="0.25">
      <c r="C119" s="519" t="s">
        <v>42</v>
      </c>
    </row>
    <row r="120" spans="3:7" ht="15" customHeight="1" x14ac:dyDescent="0.25"/>
    <row r="121" spans="3:7" ht="15" customHeight="1" x14ac:dyDescent="0.25"/>
    <row r="122" spans="3:7" ht="15" customHeight="1" x14ac:dyDescent="0.25"/>
    <row r="123" spans="3:7" ht="15" customHeight="1" x14ac:dyDescent="0.25"/>
    <row r="124" spans="3:7" ht="20.100000000000001" customHeight="1" x14ac:dyDescent="0.25"/>
    <row r="125" spans="3:7" ht="14.25" customHeight="1" x14ac:dyDescent="0.25"/>
    <row r="126" spans="3:7" ht="20.100000000000001" customHeight="1" x14ac:dyDescent="0.25">
      <c r="G126" s="36"/>
    </row>
    <row r="127" spans="3:7" ht="15.75" customHeight="1" x14ac:dyDescent="0.25"/>
    <row r="128" spans="3:7" ht="20.100000000000001" customHeight="1" x14ac:dyDescent="0.25"/>
    <row r="129" spans="2:16" ht="13.5" customHeight="1" x14ac:dyDescent="0.25"/>
    <row r="130" spans="2:16" ht="24" customHeight="1" x14ac:dyDescent="0.25">
      <c r="B130" s="321"/>
      <c r="C130" s="322"/>
      <c r="D130" s="322"/>
      <c r="E130" s="322"/>
      <c r="F130" s="322"/>
      <c r="G130" s="322"/>
      <c r="H130" s="322"/>
      <c r="I130" s="322"/>
      <c r="J130" s="322"/>
      <c r="K130" s="322"/>
      <c r="L130" s="322"/>
      <c r="M130" s="322"/>
      <c r="N130" s="322"/>
      <c r="O130" s="322"/>
      <c r="P130" s="322"/>
    </row>
    <row r="131" spans="2:16" ht="24" customHeight="1" x14ac:dyDescent="0.25">
      <c r="C131" s="323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23"/>
      <c r="P131" s="323"/>
    </row>
    <row r="132" spans="2:16" ht="13.5" customHeight="1" x14ac:dyDescent="0.25"/>
    <row r="133" spans="2:16" ht="24" customHeight="1" x14ac:dyDescent="0.25">
      <c r="B133" s="713"/>
      <c r="C133" s="713"/>
      <c r="D133" s="713"/>
      <c r="E133" s="713"/>
      <c r="F133" s="713"/>
      <c r="G133" s="713"/>
      <c r="H133" s="713"/>
      <c r="I133" s="713"/>
      <c r="J133" s="713"/>
      <c r="K133" s="713"/>
      <c r="L133" s="713"/>
      <c r="M133" s="713"/>
      <c r="N133" s="713"/>
      <c r="O133" s="713"/>
      <c r="P133" s="713"/>
    </row>
    <row r="134" spans="2:16" ht="15" customHeight="1" x14ac:dyDescent="0.25"/>
    <row r="135" spans="2:16" ht="15" customHeight="1" x14ac:dyDescent="0.25">
      <c r="K135" s="222"/>
    </row>
    <row r="138" spans="2:16" x14ac:dyDescent="0.25">
      <c r="F138" s="34"/>
    </row>
    <row r="139" spans="2:16" x14ac:dyDescent="0.25">
      <c r="F139" s="34"/>
    </row>
    <row r="146" spans="2:13" ht="14.25" customHeight="1" x14ac:dyDescent="0.25"/>
    <row r="147" spans="2:13" ht="16.5" customHeight="1" x14ac:dyDescent="0.25"/>
    <row r="148" spans="2:13" ht="18" customHeight="1" x14ac:dyDescent="0.25"/>
    <row r="149" spans="2:13" ht="18" customHeight="1" x14ac:dyDescent="0.25"/>
    <row r="150" spans="2:13" ht="18" customHeight="1" x14ac:dyDescent="0.25"/>
    <row r="151" spans="2:13" ht="15" customHeight="1" x14ac:dyDescent="0.25">
      <c r="B151" s="519"/>
      <c r="K151" s="222"/>
    </row>
    <row r="152" spans="2:13" ht="9.75" customHeight="1" x14ac:dyDescent="0.25"/>
    <row r="153" spans="2:13" ht="31.5" customHeight="1" x14ac:dyDescent="0.25">
      <c r="B153" s="705"/>
      <c r="C153" s="705"/>
      <c r="D153" s="705"/>
      <c r="E153" s="705"/>
      <c r="F153" s="705"/>
      <c r="G153" s="705"/>
      <c r="H153" s="705"/>
      <c r="I153" s="705"/>
      <c r="J153" s="705"/>
      <c r="K153" s="705"/>
      <c r="L153" s="705"/>
      <c r="M153" s="705"/>
    </row>
    <row r="154" spans="2:13" x14ac:dyDescent="0.2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</row>
    <row r="160" spans="2:13" x14ac:dyDescent="0.25">
      <c r="F160" s="497" t="s">
        <v>132</v>
      </c>
      <c r="G160" s="498">
        <v>3772</v>
      </c>
    </row>
    <row r="161" spans="6:7" x14ac:dyDescent="0.25">
      <c r="F161" s="497" t="s">
        <v>134</v>
      </c>
      <c r="G161" s="499">
        <v>1</v>
      </c>
    </row>
    <row r="162" spans="6:7" x14ac:dyDescent="0.25">
      <c r="F162" s="497" t="s">
        <v>131</v>
      </c>
      <c r="G162" s="499">
        <v>39</v>
      </c>
    </row>
    <row r="163" spans="6:7" x14ac:dyDescent="0.25">
      <c r="F163" s="497" t="s">
        <v>139</v>
      </c>
      <c r="G163" s="498">
        <v>45</v>
      </c>
    </row>
  </sheetData>
  <customSheetViews>
    <customSheetView guid="{29F239DC-BC5F-44E2-A25F-EB80EC96DB25}" showGridLines="0">
      <rowBreaks count="1" manualBreakCount="1">
        <brk id="61" min="1" max="31" man="1"/>
      </rowBreaks>
      <colBreaks count="1" manualBreakCount="1">
        <brk id="16" max="60" man="1"/>
      </colBreaks>
      <pageMargins left="0.47244094488188981" right="0.27" top="0.59" bottom="0.45" header="0.31496062992125984" footer="0.31496062992125984"/>
      <pageSetup paperSize="9" scale="76" fitToHeight="0" orientation="portrait" r:id="rId1"/>
    </customSheetView>
  </customSheetViews>
  <mergeCells count="61">
    <mergeCell ref="G83:H83"/>
    <mergeCell ref="K83:L83"/>
    <mergeCell ref="O83:P83"/>
    <mergeCell ref="B102:P103"/>
    <mergeCell ref="G81:H81"/>
    <mergeCell ref="K81:L81"/>
    <mergeCell ref="O81:P81"/>
    <mergeCell ref="G82:H82"/>
    <mergeCell ref="K82:L82"/>
    <mergeCell ref="O82:P82"/>
    <mergeCell ref="G79:H79"/>
    <mergeCell ref="K79:L79"/>
    <mergeCell ref="O79:P79"/>
    <mergeCell ref="G80:H80"/>
    <mergeCell ref="K80:L80"/>
    <mergeCell ref="O80:P80"/>
    <mergeCell ref="G77:H77"/>
    <mergeCell ref="K77:L77"/>
    <mergeCell ref="O77:P77"/>
    <mergeCell ref="G78:H78"/>
    <mergeCell ref="K78:L78"/>
    <mergeCell ref="O78:P78"/>
    <mergeCell ref="G75:H75"/>
    <mergeCell ref="K75:L75"/>
    <mergeCell ref="O75:P75"/>
    <mergeCell ref="G76:H76"/>
    <mergeCell ref="K76:L76"/>
    <mergeCell ref="O76:P76"/>
    <mergeCell ref="G73:H73"/>
    <mergeCell ref="K73:L73"/>
    <mergeCell ref="O73:P73"/>
    <mergeCell ref="G74:H74"/>
    <mergeCell ref="K74:L74"/>
    <mergeCell ref="O74:P74"/>
    <mergeCell ref="G71:H71"/>
    <mergeCell ref="K71:L71"/>
    <mergeCell ref="O71:P71"/>
    <mergeCell ref="G72:H72"/>
    <mergeCell ref="K72:L72"/>
    <mergeCell ref="O72:P72"/>
    <mergeCell ref="G70:H70"/>
    <mergeCell ref="I70:J70"/>
    <mergeCell ref="K70:L70"/>
    <mergeCell ref="M70:N70"/>
    <mergeCell ref="O70:P70"/>
    <mergeCell ref="B153:M153"/>
    <mergeCell ref="B4:P5"/>
    <mergeCell ref="B7:B8"/>
    <mergeCell ref="C7:D7"/>
    <mergeCell ref="E7:H7"/>
    <mergeCell ref="I7:L7"/>
    <mergeCell ref="M7:P7"/>
    <mergeCell ref="B133:P133"/>
    <mergeCell ref="B66:P67"/>
    <mergeCell ref="B69:B70"/>
    <mergeCell ref="C69:D69"/>
    <mergeCell ref="E69:H69"/>
    <mergeCell ref="I69:L69"/>
    <mergeCell ref="M69:P69"/>
    <mergeCell ref="C70:D70"/>
    <mergeCell ref="E70:F70"/>
  </mergeCells>
  <conditionalFormatting sqref="L10 L12 L14 L16 L18 L20">
    <cfRule type="cellIs" dxfId="145" priority="115" operator="lessThan">
      <formula>0</formula>
    </cfRule>
  </conditionalFormatting>
  <conditionalFormatting sqref="L9 L11 L13 L15 L17 L19">
    <cfRule type="cellIs" dxfId="144" priority="114" operator="lessThan">
      <formula>0</formula>
    </cfRule>
  </conditionalFormatting>
  <conditionalFormatting sqref="P11:P19">
    <cfRule type="cellIs" dxfId="143" priority="113" operator="lessThan">
      <formula>0</formula>
    </cfRule>
  </conditionalFormatting>
  <conditionalFormatting sqref="L21">
    <cfRule type="cellIs" dxfId="142" priority="112" operator="lessThan">
      <formula>0</formula>
    </cfRule>
  </conditionalFormatting>
  <conditionalFormatting sqref="K9:K21">
    <cfRule type="cellIs" dxfId="141" priority="111" operator="lessThan">
      <formula>0</formula>
    </cfRule>
  </conditionalFormatting>
  <conditionalFormatting sqref="O11:O19">
    <cfRule type="cellIs" dxfId="140" priority="110" operator="lessThan">
      <formula>0</formula>
    </cfRule>
  </conditionalFormatting>
  <conditionalFormatting sqref="H9:H21">
    <cfRule type="cellIs" dxfId="139" priority="108" operator="lessThan">
      <formula>0</formula>
    </cfRule>
  </conditionalFormatting>
  <conditionalFormatting sqref="G9:G21">
    <cfRule type="cellIs" dxfId="138" priority="107" operator="lessThan">
      <formula>0</formula>
    </cfRule>
  </conditionalFormatting>
  <conditionalFormatting sqref="G84:G85">
    <cfRule type="cellIs" dxfId="137" priority="96" operator="lessThan">
      <formula>0</formula>
    </cfRule>
  </conditionalFormatting>
  <conditionalFormatting sqref="O9:O10">
    <cfRule type="cellIs" dxfId="136" priority="89" operator="lessThan">
      <formula>0</formula>
    </cfRule>
  </conditionalFormatting>
  <conditionalFormatting sqref="P9:P10">
    <cfRule type="cellIs" dxfId="135" priority="88" operator="lessThan">
      <formula>0</formula>
    </cfRule>
  </conditionalFormatting>
  <conditionalFormatting sqref="P21">
    <cfRule type="cellIs" dxfId="134" priority="81" operator="lessThan">
      <formula>0</formula>
    </cfRule>
  </conditionalFormatting>
  <conditionalFormatting sqref="O21">
    <cfRule type="cellIs" dxfId="133" priority="80" operator="lessThan">
      <formula>0</formula>
    </cfRule>
  </conditionalFormatting>
  <conditionalFormatting sqref="P20">
    <cfRule type="cellIs" dxfId="132" priority="79" operator="lessThan">
      <formula>0</formula>
    </cfRule>
  </conditionalFormatting>
  <conditionalFormatting sqref="O20">
    <cfRule type="cellIs" dxfId="131" priority="78" operator="lessThan">
      <formula>0</formula>
    </cfRule>
  </conditionalFormatting>
  <conditionalFormatting sqref="G72">
    <cfRule type="cellIs" dxfId="130" priority="38" operator="lessThan">
      <formula>0</formula>
    </cfRule>
  </conditionalFormatting>
  <conditionalFormatting sqref="G73">
    <cfRule type="cellIs" dxfId="129" priority="37" operator="lessThan">
      <formula>0</formula>
    </cfRule>
  </conditionalFormatting>
  <conditionalFormatting sqref="O83">
    <cfRule type="cellIs" dxfId="128" priority="1" operator="lessThan">
      <formula>0</formula>
    </cfRule>
  </conditionalFormatting>
  <conditionalFormatting sqref="G71">
    <cfRule type="cellIs" dxfId="127" priority="39" operator="lessThan">
      <formula>0</formula>
    </cfRule>
  </conditionalFormatting>
  <conditionalFormatting sqref="G74">
    <cfRule type="cellIs" dxfId="126" priority="36" operator="lessThan">
      <formula>0</formula>
    </cfRule>
  </conditionalFormatting>
  <conditionalFormatting sqref="G75">
    <cfRule type="cellIs" dxfId="125" priority="35" operator="lessThan">
      <formula>0</formula>
    </cfRule>
  </conditionalFormatting>
  <conditionalFormatting sqref="G76">
    <cfRule type="cellIs" dxfId="124" priority="34" operator="lessThan">
      <formula>0</formula>
    </cfRule>
  </conditionalFormatting>
  <conditionalFormatting sqref="G77">
    <cfRule type="cellIs" dxfId="123" priority="33" operator="lessThan">
      <formula>0</formula>
    </cfRule>
  </conditionalFormatting>
  <conditionalFormatting sqref="G78">
    <cfRule type="cellIs" dxfId="122" priority="32" operator="lessThan">
      <formula>0</formula>
    </cfRule>
  </conditionalFormatting>
  <conditionalFormatting sqref="G79">
    <cfRule type="cellIs" dxfId="121" priority="31" operator="lessThan">
      <formula>0</formula>
    </cfRule>
  </conditionalFormatting>
  <conditionalFormatting sqref="G80">
    <cfRule type="cellIs" dxfId="120" priority="30" operator="lessThan">
      <formula>0</formula>
    </cfRule>
  </conditionalFormatting>
  <conditionalFormatting sqref="G81">
    <cfRule type="cellIs" dxfId="119" priority="29" operator="lessThan">
      <formula>0</formula>
    </cfRule>
  </conditionalFormatting>
  <conditionalFormatting sqref="G82">
    <cfRule type="cellIs" dxfId="118" priority="28" operator="lessThan">
      <formula>0</formula>
    </cfRule>
  </conditionalFormatting>
  <conditionalFormatting sqref="G83">
    <cfRule type="cellIs" dxfId="117" priority="27" operator="lessThan">
      <formula>0</formula>
    </cfRule>
  </conditionalFormatting>
  <conditionalFormatting sqref="K71">
    <cfRule type="cellIs" dxfId="116" priority="26" operator="lessThan">
      <formula>0</formula>
    </cfRule>
  </conditionalFormatting>
  <conditionalFormatting sqref="K72">
    <cfRule type="cellIs" dxfId="115" priority="25" operator="lessThan">
      <formula>0</formula>
    </cfRule>
  </conditionalFormatting>
  <conditionalFormatting sqref="K73">
    <cfRule type="cellIs" dxfId="114" priority="24" operator="lessThan">
      <formula>0</formula>
    </cfRule>
  </conditionalFormatting>
  <conditionalFormatting sqref="K74">
    <cfRule type="cellIs" dxfId="113" priority="23" operator="lessThan">
      <formula>0</formula>
    </cfRule>
  </conditionalFormatting>
  <conditionalFormatting sqref="K75">
    <cfRule type="cellIs" dxfId="112" priority="22" operator="lessThan">
      <formula>0</formula>
    </cfRule>
  </conditionalFormatting>
  <conditionalFormatting sqref="K76">
    <cfRule type="cellIs" dxfId="111" priority="21" operator="lessThan">
      <formula>0</formula>
    </cfRule>
  </conditionalFormatting>
  <conditionalFormatting sqref="K77">
    <cfRule type="cellIs" dxfId="110" priority="20" operator="lessThan">
      <formula>0</formula>
    </cfRule>
  </conditionalFormatting>
  <conditionalFormatting sqref="K78">
    <cfRule type="cellIs" dxfId="109" priority="19" operator="lessThan">
      <formula>0</formula>
    </cfRule>
  </conditionalFormatting>
  <conditionalFormatting sqref="K79">
    <cfRule type="cellIs" dxfId="108" priority="18" operator="lessThan">
      <formula>0</formula>
    </cfRule>
  </conditionalFormatting>
  <conditionalFormatting sqref="K80">
    <cfRule type="cellIs" dxfId="107" priority="17" operator="lessThan">
      <formula>0</formula>
    </cfRule>
  </conditionalFormatting>
  <conditionalFormatting sqref="K81">
    <cfRule type="cellIs" dxfId="106" priority="16" operator="lessThan">
      <formula>0</formula>
    </cfRule>
  </conditionalFormatting>
  <conditionalFormatting sqref="K82">
    <cfRule type="cellIs" dxfId="105" priority="15" operator="lessThan">
      <formula>0</formula>
    </cfRule>
  </conditionalFormatting>
  <conditionalFormatting sqref="K83">
    <cfRule type="cellIs" dxfId="104" priority="14" operator="lessThan">
      <formula>0</formula>
    </cfRule>
  </conditionalFormatting>
  <conditionalFormatting sqref="O71:O72">
    <cfRule type="cellIs" dxfId="103" priority="13" operator="lessThan">
      <formula>0</formula>
    </cfRule>
  </conditionalFormatting>
  <conditionalFormatting sqref="O73">
    <cfRule type="cellIs" dxfId="102" priority="11" operator="lessThan">
      <formula>0</formula>
    </cfRule>
  </conditionalFormatting>
  <conditionalFormatting sqref="O74">
    <cfRule type="cellIs" dxfId="101" priority="10" operator="lessThan">
      <formula>0</formula>
    </cfRule>
  </conditionalFormatting>
  <conditionalFormatting sqref="O75">
    <cfRule type="cellIs" dxfId="100" priority="9" operator="lessThan">
      <formula>0</formula>
    </cfRule>
  </conditionalFormatting>
  <conditionalFormatting sqref="O76">
    <cfRule type="cellIs" dxfId="99" priority="8" operator="lessThan">
      <formula>0</formula>
    </cfRule>
  </conditionalFormatting>
  <conditionalFormatting sqref="O77">
    <cfRule type="cellIs" dxfId="98" priority="7" operator="lessThan">
      <formula>0</formula>
    </cfRule>
  </conditionalFormatting>
  <conditionalFormatting sqref="O78">
    <cfRule type="cellIs" dxfId="97" priority="6" operator="lessThan">
      <formula>0</formula>
    </cfRule>
  </conditionalFormatting>
  <conditionalFormatting sqref="O79">
    <cfRule type="cellIs" dxfId="96" priority="5" operator="lessThan">
      <formula>0</formula>
    </cfRule>
  </conditionalFormatting>
  <conditionalFormatting sqref="O80">
    <cfRule type="cellIs" dxfId="95" priority="4" operator="lessThan">
      <formula>0</formula>
    </cfRule>
  </conditionalFormatting>
  <conditionalFormatting sqref="O81">
    <cfRule type="cellIs" dxfId="94" priority="3" operator="lessThan">
      <formula>0</formula>
    </cfRule>
  </conditionalFormatting>
  <conditionalFormatting sqref="O82">
    <cfRule type="cellIs" dxfId="93" priority="2" operator="lessThan">
      <formula>0</formula>
    </cfRule>
  </conditionalFormatting>
  <pageMargins left="0.47244094488188981" right="0.27" top="0.74" bottom="0.45" header="0.31496062992125984" footer="0.31496062992125984"/>
  <pageSetup paperSize="9" scale="74" fitToHeight="0" orientation="portrait" r:id="rId2"/>
  <rowBreaks count="1" manualBreakCount="1">
    <brk id="61" max="16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P24"/>
  <sheetViews>
    <sheetView zoomScaleNormal="100" workbookViewId="0"/>
  </sheetViews>
  <sheetFormatPr baseColWidth="10" defaultColWidth="11.42578125" defaultRowHeight="12.75" x14ac:dyDescent="0.2"/>
  <cols>
    <col min="1" max="1" width="12.28515625" style="410" customWidth="1"/>
    <col min="2" max="2" width="8.42578125" style="410" customWidth="1"/>
    <col min="3" max="3" width="9.140625" style="410" customWidth="1"/>
    <col min="4" max="4" width="8.28515625" style="410" customWidth="1"/>
    <col min="5" max="5" width="9.140625" style="410" customWidth="1"/>
    <col min="6" max="6" width="8.28515625" style="410" customWidth="1"/>
    <col min="7" max="7" width="8.5703125" style="410" customWidth="1"/>
    <col min="8" max="8" width="9.140625" style="410" customWidth="1"/>
    <col min="9" max="9" width="8.42578125" style="410" customWidth="1"/>
    <col min="10" max="10" width="8.28515625" style="410" customWidth="1"/>
    <col min="11" max="12" width="9.140625" style="410" customWidth="1"/>
    <col min="13" max="13" width="1.42578125" style="410" customWidth="1"/>
    <col min="14" max="16384" width="11.42578125" style="410"/>
  </cols>
  <sheetData>
    <row r="1" spans="1:16" ht="24" customHeight="1" x14ac:dyDescent="0.2">
      <c r="J1" s="660"/>
    </row>
    <row r="2" spans="1:16" ht="21" customHeight="1" x14ac:dyDescent="0.2"/>
    <row r="3" spans="1:16" ht="16.5" customHeight="1" x14ac:dyDescent="0.2"/>
    <row r="4" spans="1:16" ht="33.75" customHeight="1" x14ac:dyDescent="0.2">
      <c r="A4" s="730" t="s">
        <v>215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</row>
    <row r="5" spans="1:16" ht="14.25" customHeight="1" thickBot="1" x14ac:dyDescent="0.25"/>
    <row r="6" spans="1:16" ht="19.5" customHeight="1" thickBot="1" x14ac:dyDescent="0.25">
      <c r="A6" s="587"/>
      <c r="B6" s="607" t="s">
        <v>33</v>
      </c>
      <c r="C6" s="608"/>
      <c r="D6" s="609"/>
      <c r="E6" s="610">
        <v>2023</v>
      </c>
      <c r="F6" s="611"/>
      <c r="G6" s="609"/>
      <c r="H6" s="610">
        <v>2024</v>
      </c>
      <c r="I6" s="611"/>
      <c r="J6" s="610"/>
      <c r="K6" s="612" t="s">
        <v>195</v>
      </c>
      <c r="L6" s="611"/>
    </row>
    <row r="7" spans="1:16" s="411" customFormat="1" ht="33" customHeight="1" thickBot="1" x14ac:dyDescent="0.25">
      <c r="A7" s="587"/>
      <c r="B7" s="617" t="s">
        <v>186</v>
      </c>
      <c r="C7" s="618" t="s">
        <v>184</v>
      </c>
      <c r="D7" s="617" t="s">
        <v>186</v>
      </c>
      <c r="E7" s="619" t="s">
        <v>184</v>
      </c>
      <c r="F7" s="620" t="s">
        <v>174</v>
      </c>
      <c r="G7" s="621" t="s">
        <v>186</v>
      </c>
      <c r="H7" s="622" t="s">
        <v>184</v>
      </c>
      <c r="I7" s="620" t="s">
        <v>174</v>
      </c>
      <c r="J7" s="621" t="s">
        <v>186</v>
      </c>
      <c r="K7" s="622" t="s">
        <v>184</v>
      </c>
      <c r="L7" s="620" t="s">
        <v>185</v>
      </c>
    </row>
    <row r="8" spans="1:16" ht="16.5" customHeight="1" x14ac:dyDescent="0.2">
      <c r="A8" s="614" t="s">
        <v>0</v>
      </c>
      <c r="B8" s="595">
        <v>4</v>
      </c>
      <c r="C8" s="596">
        <v>6</v>
      </c>
      <c r="D8" s="601">
        <v>0</v>
      </c>
      <c r="E8" s="594">
        <v>0</v>
      </c>
      <c r="F8" s="623">
        <f t="shared" ref="F8:F20" si="0">IF(C8&lt;&gt;0,IF(E8=0,-1,E8/C8-1),IF(E8=0,0,1))</f>
        <v>-1</v>
      </c>
      <c r="G8" s="601">
        <v>3</v>
      </c>
      <c r="H8" s="594">
        <v>16</v>
      </c>
      <c r="I8" s="623">
        <f t="shared" ref="I8:I19" si="1">IF(E8&lt;&gt;0,IF(H8=0,-1,H8/E8-1),IF(H8=0,0,1))</f>
        <v>1</v>
      </c>
      <c r="J8" s="601">
        <v>6</v>
      </c>
      <c r="K8" s="594">
        <v>15</v>
      </c>
      <c r="L8" s="623">
        <f t="shared" ref="L8:L19" si="2">IF(K8="","",IF(H8=0,1,K8/H8-1))</f>
        <v>-6.25E-2</v>
      </c>
      <c r="P8" s="656"/>
    </row>
    <row r="9" spans="1:16" ht="16.5" customHeight="1" x14ac:dyDescent="0.2">
      <c r="A9" s="615" t="s">
        <v>1</v>
      </c>
      <c r="B9" s="597">
        <v>5</v>
      </c>
      <c r="C9" s="598">
        <v>6</v>
      </c>
      <c r="D9" s="602">
        <v>9</v>
      </c>
      <c r="E9" s="412">
        <v>16</v>
      </c>
      <c r="F9" s="624">
        <f t="shared" si="0"/>
        <v>1.6666666666666665</v>
      </c>
      <c r="G9" s="602">
        <v>3</v>
      </c>
      <c r="H9" s="412">
        <v>3</v>
      </c>
      <c r="I9" s="624">
        <f t="shared" si="1"/>
        <v>-0.8125</v>
      </c>
      <c r="J9" s="602">
        <v>0</v>
      </c>
      <c r="K9" s="412">
        <v>0</v>
      </c>
      <c r="L9" s="623">
        <f t="shared" si="2"/>
        <v>-1</v>
      </c>
    </row>
    <row r="10" spans="1:16" ht="16.5" customHeight="1" x14ac:dyDescent="0.2">
      <c r="A10" s="615" t="s">
        <v>2</v>
      </c>
      <c r="B10" s="597">
        <v>3</v>
      </c>
      <c r="C10" s="598">
        <v>5</v>
      </c>
      <c r="D10" s="602">
        <v>1</v>
      </c>
      <c r="E10" s="412">
        <v>1</v>
      </c>
      <c r="F10" s="624">
        <f t="shared" si="0"/>
        <v>-0.8</v>
      </c>
      <c r="G10" s="602">
        <v>1</v>
      </c>
      <c r="H10" s="412">
        <v>2</v>
      </c>
      <c r="I10" s="624">
        <f t="shared" si="1"/>
        <v>1</v>
      </c>
      <c r="J10" s="602">
        <v>8</v>
      </c>
      <c r="K10" s="412">
        <v>9</v>
      </c>
      <c r="L10" s="624">
        <f t="shared" si="2"/>
        <v>3.5</v>
      </c>
    </row>
    <row r="11" spans="1:16" ht="16.5" customHeight="1" x14ac:dyDescent="0.2">
      <c r="A11" s="615" t="s">
        <v>3</v>
      </c>
      <c r="B11" s="597">
        <v>5</v>
      </c>
      <c r="C11" s="598">
        <v>16</v>
      </c>
      <c r="D11" s="602">
        <v>4</v>
      </c>
      <c r="E11" s="412">
        <v>17</v>
      </c>
      <c r="F11" s="624">
        <f t="shared" si="0"/>
        <v>6.25E-2</v>
      </c>
      <c r="G11" s="602">
        <v>9</v>
      </c>
      <c r="H11" s="412">
        <v>32</v>
      </c>
      <c r="I11" s="624">
        <f t="shared" si="1"/>
        <v>0.88235294117647056</v>
      </c>
      <c r="J11" s="602"/>
      <c r="K11" s="412"/>
      <c r="L11" s="624" t="str">
        <f t="shared" si="2"/>
        <v/>
      </c>
    </row>
    <row r="12" spans="1:16" ht="16.5" customHeight="1" x14ac:dyDescent="0.2">
      <c r="A12" s="615" t="s">
        <v>4</v>
      </c>
      <c r="B12" s="597">
        <v>6</v>
      </c>
      <c r="C12" s="598">
        <v>15</v>
      </c>
      <c r="D12" s="602">
        <v>0</v>
      </c>
      <c r="E12" s="412">
        <v>0</v>
      </c>
      <c r="F12" s="624">
        <f t="shared" si="0"/>
        <v>-1</v>
      </c>
      <c r="G12" s="602">
        <v>4</v>
      </c>
      <c r="H12" s="412">
        <v>8</v>
      </c>
      <c r="I12" s="624">
        <f t="shared" si="1"/>
        <v>1</v>
      </c>
      <c r="J12" s="602"/>
      <c r="K12" s="412"/>
      <c r="L12" s="624" t="str">
        <f t="shared" si="2"/>
        <v/>
      </c>
    </row>
    <row r="13" spans="1:16" ht="16.5" customHeight="1" x14ac:dyDescent="0.2">
      <c r="A13" s="615" t="s">
        <v>5</v>
      </c>
      <c r="B13" s="597">
        <v>8</v>
      </c>
      <c r="C13" s="598">
        <v>22</v>
      </c>
      <c r="D13" s="602">
        <v>0</v>
      </c>
      <c r="E13" s="412">
        <v>0</v>
      </c>
      <c r="F13" s="624">
        <f t="shared" si="0"/>
        <v>-1</v>
      </c>
      <c r="G13" s="602">
        <v>4</v>
      </c>
      <c r="H13" s="412">
        <v>6</v>
      </c>
      <c r="I13" s="624">
        <f t="shared" si="1"/>
        <v>1</v>
      </c>
      <c r="J13" s="602"/>
      <c r="K13" s="412"/>
      <c r="L13" s="624" t="str">
        <f t="shared" si="2"/>
        <v/>
      </c>
    </row>
    <row r="14" spans="1:16" ht="16.5" customHeight="1" x14ac:dyDescent="0.2">
      <c r="A14" s="615" t="s">
        <v>6</v>
      </c>
      <c r="B14" s="597">
        <v>3</v>
      </c>
      <c r="C14" s="598">
        <v>12</v>
      </c>
      <c r="D14" s="602">
        <v>1</v>
      </c>
      <c r="E14" s="412">
        <v>1</v>
      </c>
      <c r="F14" s="624">
        <f t="shared" si="0"/>
        <v>-0.91666666666666663</v>
      </c>
      <c r="G14" s="602">
        <v>2</v>
      </c>
      <c r="H14" s="412">
        <v>2</v>
      </c>
      <c r="I14" s="624">
        <f t="shared" si="1"/>
        <v>1</v>
      </c>
      <c r="J14" s="602"/>
      <c r="K14" s="412"/>
      <c r="L14" s="624" t="str">
        <f t="shared" si="2"/>
        <v/>
      </c>
    </row>
    <row r="15" spans="1:16" ht="16.5" customHeight="1" x14ac:dyDescent="0.2">
      <c r="A15" s="615" t="s">
        <v>7</v>
      </c>
      <c r="B15" s="597">
        <v>3</v>
      </c>
      <c r="C15" s="598">
        <v>8</v>
      </c>
      <c r="D15" s="602">
        <v>24</v>
      </c>
      <c r="E15" s="412">
        <v>84</v>
      </c>
      <c r="F15" s="624">
        <f t="shared" si="0"/>
        <v>9.5</v>
      </c>
      <c r="G15" s="602">
        <v>3</v>
      </c>
      <c r="H15" s="412">
        <v>3</v>
      </c>
      <c r="I15" s="624">
        <f t="shared" si="1"/>
        <v>-0.9642857142857143</v>
      </c>
      <c r="J15" s="602"/>
      <c r="K15" s="412"/>
      <c r="L15" s="624" t="str">
        <f t="shared" si="2"/>
        <v/>
      </c>
    </row>
    <row r="16" spans="1:16" ht="16.5" customHeight="1" x14ac:dyDescent="0.2">
      <c r="A16" s="615" t="s">
        <v>8</v>
      </c>
      <c r="B16" s="597">
        <v>1</v>
      </c>
      <c r="C16" s="598">
        <v>6</v>
      </c>
      <c r="D16" s="602">
        <v>0</v>
      </c>
      <c r="E16" s="412">
        <v>0</v>
      </c>
      <c r="F16" s="624">
        <f t="shared" si="0"/>
        <v>-1</v>
      </c>
      <c r="G16" s="602">
        <v>1</v>
      </c>
      <c r="H16" s="412">
        <v>2</v>
      </c>
      <c r="I16" s="624">
        <f t="shared" si="1"/>
        <v>1</v>
      </c>
      <c r="J16" s="602"/>
      <c r="K16" s="412"/>
      <c r="L16" s="624" t="str">
        <f t="shared" si="2"/>
        <v/>
      </c>
    </row>
    <row r="17" spans="1:12" ht="16.5" customHeight="1" x14ac:dyDescent="0.2">
      <c r="A17" s="615" t="s">
        <v>9</v>
      </c>
      <c r="B17" s="597">
        <v>3</v>
      </c>
      <c r="C17" s="598">
        <v>9</v>
      </c>
      <c r="D17" s="602">
        <v>7</v>
      </c>
      <c r="E17" s="412">
        <v>12</v>
      </c>
      <c r="F17" s="624">
        <f t="shared" si="0"/>
        <v>0.33333333333333326</v>
      </c>
      <c r="G17" s="602">
        <v>6</v>
      </c>
      <c r="H17" s="412">
        <v>10</v>
      </c>
      <c r="I17" s="624">
        <f t="shared" si="1"/>
        <v>-0.16666666666666663</v>
      </c>
      <c r="J17" s="602"/>
      <c r="K17" s="412"/>
      <c r="L17" s="624" t="str">
        <f t="shared" si="2"/>
        <v/>
      </c>
    </row>
    <row r="18" spans="1:12" ht="16.5" customHeight="1" x14ac:dyDescent="0.2">
      <c r="A18" s="615" t="s">
        <v>10</v>
      </c>
      <c r="B18" s="597">
        <v>2</v>
      </c>
      <c r="C18" s="598">
        <v>3</v>
      </c>
      <c r="D18" s="602">
        <v>1</v>
      </c>
      <c r="E18" s="412">
        <v>12</v>
      </c>
      <c r="F18" s="624">
        <f t="shared" si="0"/>
        <v>3</v>
      </c>
      <c r="G18" s="602">
        <v>2</v>
      </c>
      <c r="H18" s="412">
        <v>7</v>
      </c>
      <c r="I18" s="624">
        <f t="shared" si="1"/>
        <v>-0.41666666666666663</v>
      </c>
      <c r="J18" s="602"/>
      <c r="K18" s="412"/>
      <c r="L18" s="624" t="str">
        <f t="shared" si="2"/>
        <v/>
      </c>
    </row>
    <row r="19" spans="1:12" ht="16.5" customHeight="1" thickBot="1" x14ac:dyDescent="0.25">
      <c r="A19" s="616" t="s">
        <v>11</v>
      </c>
      <c r="B19" s="599">
        <v>4</v>
      </c>
      <c r="C19" s="600">
        <v>22</v>
      </c>
      <c r="D19" s="603">
        <v>0</v>
      </c>
      <c r="E19" s="413">
        <v>0</v>
      </c>
      <c r="F19" s="625">
        <f t="shared" si="0"/>
        <v>-1</v>
      </c>
      <c r="G19" s="603">
        <v>0</v>
      </c>
      <c r="H19" s="413">
        <v>0</v>
      </c>
      <c r="I19" s="625">
        <f t="shared" si="1"/>
        <v>0</v>
      </c>
      <c r="J19" s="603"/>
      <c r="K19" s="413"/>
      <c r="L19" s="625" t="str">
        <f t="shared" si="2"/>
        <v/>
      </c>
    </row>
    <row r="20" spans="1:12" s="414" customFormat="1" ht="18.75" customHeight="1" thickBot="1" x14ac:dyDescent="0.25">
      <c r="A20" s="586" t="s">
        <v>36</v>
      </c>
      <c r="B20" s="585">
        <v>47</v>
      </c>
      <c r="C20" s="604">
        <v>130</v>
      </c>
      <c r="D20" s="585">
        <v>47</v>
      </c>
      <c r="E20" s="605">
        <v>143</v>
      </c>
      <c r="F20" s="606">
        <f t="shared" si="0"/>
        <v>0.10000000000000009</v>
      </c>
      <c r="G20" s="585">
        <f>SUM(G8:G19)</f>
        <v>38</v>
      </c>
      <c r="H20" s="605">
        <f>SUM(H8:H19)</f>
        <v>91</v>
      </c>
      <c r="I20" s="606">
        <f>+H20/E20-1</f>
        <v>-0.36363636363636365</v>
      </c>
      <c r="J20" s="585">
        <f>SUM(J8:J19)</f>
        <v>14</v>
      </c>
      <c r="K20" s="605">
        <f>SUM(K8:K19)</f>
        <v>24</v>
      </c>
      <c r="L20" s="606">
        <f>IF(H20=0,1,IF(K20="","",K20/H20-1))</f>
        <v>-0.73626373626373631</v>
      </c>
    </row>
    <row r="21" spans="1:12" s="416" customFormat="1" ht="16.5" customHeight="1" x14ac:dyDescent="0.2">
      <c r="A21" s="613" t="s">
        <v>143</v>
      </c>
      <c r="C21" s="417"/>
      <c r="D21" s="417"/>
      <c r="E21" s="417"/>
      <c r="F21" s="418"/>
      <c r="G21" s="417"/>
      <c r="H21" s="417"/>
      <c r="I21" s="418"/>
      <c r="J21" s="417"/>
      <c r="K21" s="417"/>
      <c r="L21" s="418"/>
    </row>
    <row r="22" spans="1:12" s="416" customFormat="1" ht="19.5" customHeight="1" x14ac:dyDescent="0.2">
      <c r="A22" s="415" t="s">
        <v>125</v>
      </c>
      <c r="C22" s="417"/>
      <c r="D22" s="417"/>
      <c r="E22" s="417"/>
      <c r="F22" s="418"/>
      <c r="G22" s="417"/>
      <c r="H22" s="417"/>
      <c r="I22" s="418"/>
      <c r="J22" s="417"/>
      <c r="K22" s="417"/>
      <c r="L22" s="418"/>
    </row>
    <row r="23" spans="1:12" ht="18" customHeight="1" x14ac:dyDescent="0.2">
      <c r="A23" s="731" t="s">
        <v>187</v>
      </c>
      <c r="B23" s="731"/>
      <c r="C23" s="731"/>
      <c r="D23" s="731"/>
      <c r="E23" s="731"/>
      <c r="F23" s="731"/>
      <c r="G23" s="731"/>
      <c r="H23" s="731"/>
      <c r="I23" s="731"/>
      <c r="J23" s="731"/>
      <c r="K23" s="731"/>
      <c r="L23" s="731"/>
    </row>
    <row r="24" spans="1:12" ht="11.25" customHeight="1" x14ac:dyDescent="0.2">
      <c r="A24" s="731"/>
      <c r="B24" s="731"/>
      <c r="C24" s="731"/>
      <c r="D24" s="731"/>
      <c r="E24" s="731"/>
      <c r="F24" s="731"/>
      <c r="G24" s="731"/>
      <c r="H24" s="731"/>
      <c r="I24" s="731"/>
      <c r="J24" s="731"/>
      <c r="K24" s="731"/>
      <c r="L24" s="731"/>
    </row>
  </sheetData>
  <mergeCells count="2">
    <mergeCell ref="A4:L4"/>
    <mergeCell ref="A23:L24"/>
  </mergeCells>
  <conditionalFormatting sqref="I9 I11 I13 I15 I17 I19">
    <cfRule type="cellIs" dxfId="92" priority="14" operator="lessThan">
      <formula>0</formula>
    </cfRule>
  </conditionalFormatting>
  <conditionalFormatting sqref="I8 I10 I12 I14 I16 I18">
    <cfRule type="cellIs" dxfId="91" priority="13" operator="lessThan">
      <formula>0</formula>
    </cfRule>
  </conditionalFormatting>
  <conditionalFormatting sqref="L8:L19">
    <cfRule type="cellIs" dxfId="90" priority="12" operator="lessThan">
      <formula>0</formula>
    </cfRule>
  </conditionalFormatting>
  <conditionalFormatting sqref="I20:I22">
    <cfRule type="cellIs" dxfId="89" priority="11" operator="lessThan">
      <formula>0</formula>
    </cfRule>
  </conditionalFormatting>
  <conditionalFormatting sqref="L21:L22">
    <cfRule type="cellIs" dxfId="88" priority="10" operator="lessThan">
      <formula>0</formula>
    </cfRule>
  </conditionalFormatting>
  <conditionalFormatting sqref="F20:F22">
    <cfRule type="cellIs" dxfId="87" priority="8" operator="lessThan">
      <formula>0</formula>
    </cfRule>
  </conditionalFormatting>
  <conditionalFormatting sqref="L20">
    <cfRule type="cellIs" dxfId="86" priority="3" operator="lessThan">
      <formula>0</formula>
    </cfRule>
  </conditionalFormatting>
  <conditionalFormatting sqref="F9 F11 F13 F15 F17 F19">
    <cfRule type="cellIs" dxfId="85" priority="2" operator="lessThan">
      <formula>0</formula>
    </cfRule>
  </conditionalFormatting>
  <conditionalFormatting sqref="F8 F10 F12 F14 F16 F18">
    <cfRule type="cellIs" dxfId="84" priority="1" operator="lessThan">
      <formula>0</formula>
    </cfRule>
  </conditionalFormatting>
  <pageMargins left="0.6" right="0.38" top="0.54" bottom="0.35433070866141736" header="0.31496062992125984" footer="0.19685039370078741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INDICE</vt:lpstr>
      <vt:lpstr>Observaciones</vt:lpstr>
      <vt:lpstr>GRAF</vt:lpstr>
      <vt:lpstr>DATOS</vt:lpstr>
      <vt:lpstr>GRAF EXT</vt:lpstr>
      <vt:lpstr>Marcas y NC</vt:lpstr>
      <vt:lpstr>Marcas Internac.</vt:lpstr>
      <vt:lpstr>Diseños</vt:lpstr>
      <vt:lpstr>Dibujos-Mod. Internac.</vt:lpstr>
      <vt:lpstr>Pat y MU</vt:lpstr>
      <vt:lpstr>CCP</vt:lpstr>
      <vt:lpstr>IBI</vt:lpstr>
      <vt:lpstr>ITP</vt:lpstr>
      <vt:lpstr>PCT-EPO</vt:lpstr>
      <vt:lpstr>EPO-Val</vt:lpstr>
      <vt:lpstr>Recursos</vt:lpstr>
      <vt:lpstr>DATOS EXT</vt:lpstr>
      <vt:lpstr>CCP!Área_de_impresión</vt:lpstr>
      <vt:lpstr>DATOS!Área_de_impresión</vt:lpstr>
      <vt:lpstr>'Dibujos-Mod. Internac.'!Área_de_impresión</vt:lpstr>
      <vt:lpstr>Diseños!Área_de_impresión</vt:lpstr>
      <vt:lpstr>'EPO-Val'!Área_de_impresión</vt:lpstr>
      <vt:lpstr>GRAF!Área_de_impresión</vt:lpstr>
      <vt:lpstr>'GRAF EXT'!Área_de_impresión</vt:lpstr>
      <vt:lpstr>IBI!Área_de_impresión</vt:lpstr>
      <vt:lpstr>INDICE!Área_de_impresión</vt:lpstr>
      <vt:lpstr>ITP!Área_de_impresión</vt:lpstr>
      <vt:lpstr>'Marcas Internac.'!Área_de_impresión</vt:lpstr>
      <vt:lpstr>'Marcas y NC'!Área_de_impresión</vt:lpstr>
      <vt:lpstr>Observaciones!Área_de_impresión</vt:lpstr>
      <vt:lpstr>'Pat y MU'!Área_de_impresión</vt:lpstr>
      <vt:lpstr>'PCT-EPO'!Área_de_impresión</vt:lpstr>
      <vt:lpstr>Recursos!Área_de_impresión</vt:lpstr>
      <vt:lpstr>DATOS!Títulos_a_imprimir</vt:lpstr>
    </vt:vector>
  </TitlesOfParts>
  <Company>Oficina Española de Patentes y Marcas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OEPM</dc:creator>
  <cp:lastModifiedBy>OEPM</cp:lastModifiedBy>
  <cp:lastPrinted>2025-02-21T12:27:28Z</cp:lastPrinted>
  <dcterms:created xsi:type="dcterms:W3CDTF">2023-08-31T10:17:24Z</dcterms:created>
  <dcterms:modified xsi:type="dcterms:W3CDTF">2025-04-11T12:34:51Z</dcterms:modified>
</cp:coreProperties>
</file>